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3\14030431\"/>
    </mc:Choice>
  </mc:AlternateContent>
  <xr:revisionPtr revIDLastSave="0" documentId="13_ncr:1_{40944B48-7564-4ECC-BBC5-4E4CCDC703F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22" r:id="rId1"/>
    <sheet name="1-1" sheetId="2" r:id="rId2"/>
    <sheet name="2-1" sheetId="7" r:id="rId3"/>
    <sheet name="2" sheetId="8" r:id="rId4"/>
    <sheet name="1-2" sheetId="9" r:id="rId5"/>
    <sheet name="2-2" sheetId="13" r:id="rId6"/>
    <sheet name="3-2" sheetId="14" r:id="rId7"/>
    <sheet name="درآمد ناشی از فروش" sheetId="19" r:id="rId8"/>
    <sheet name="درآمد سود سهام" sheetId="15" r:id="rId9"/>
    <sheet name="درآمد ناشی از تغییر قیمت اوراق" sheetId="21" r:id="rId10"/>
    <sheet name="سود سپرده بانکی" sheetId="18" r:id="rId11"/>
  </sheets>
  <definedNames>
    <definedName name="_xlnm.Print_Area" localSheetId="0">'0'!$A$1:$H$33</definedName>
    <definedName name="_xlnm.Print_Area" localSheetId="1">'1-1'!$A$1:$AC$62</definedName>
    <definedName name="_xlnm.Print_Area" localSheetId="4">'1-2'!$A$1:$V$65</definedName>
    <definedName name="_xlnm.Print_Area" localSheetId="3">'2'!$A$1:$K$11</definedName>
    <definedName name="_xlnm.Print_Area" localSheetId="2">'2-1'!$A$1:$M$13</definedName>
    <definedName name="_xlnm.Print_Area" localSheetId="5">'2-2'!$A$1:$K$10</definedName>
    <definedName name="_xlnm.Print_Area" localSheetId="6">'3-2'!$A$1:$G$10</definedName>
    <definedName name="_xlnm.Print_Area" localSheetId="8">'درآمد سود سهام'!$A$1:$T$44</definedName>
    <definedName name="_xlnm.Print_Area" localSheetId="9">'درآمد ناشی از تغییر قیمت اوراق'!$A$1:$S$60</definedName>
    <definedName name="_xlnm.Print_Area" localSheetId="7">'درآمد ناشی از فروش'!$A$1:$S$49</definedName>
    <definedName name="_xlnm.Print_Area" localSheetId="10">'سود سپرده بانکی'!$A$1:$N$10</definedName>
  </definedNames>
  <calcPr calcId="191029"/>
</workbook>
</file>

<file path=xl/calcChain.xml><?xml version="1.0" encoding="utf-8"?>
<calcChain xmlns="http://schemas.openxmlformats.org/spreadsheetml/2006/main">
  <c r="L9" i="9" l="1"/>
  <c r="I9" i="19"/>
  <c r="I49" i="19" s="1"/>
  <c r="H66" i="9" s="1"/>
  <c r="Q9" i="19"/>
  <c r="Q49" i="19"/>
  <c r="Q40" i="19"/>
  <c r="D66" i="9"/>
  <c r="D65" i="9"/>
  <c r="D67" i="9"/>
  <c r="E67" i="9"/>
  <c r="G67" i="9"/>
  <c r="F66" i="9"/>
  <c r="N67" i="9"/>
  <c r="O67" i="9"/>
  <c r="P67" i="9"/>
  <c r="Q67" i="9"/>
  <c r="N66" i="9"/>
  <c r="P66" i="9"/>
  <c r="R66" i="9"/>
  <c r="L25" i="9"/>
  <c r="L26" i="9"/>
  <c r="L27" i="9"/>
  <c r="L28" i="9"/>
  <c r="L29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G10" i="18"/>
  <c r="M10" i="18"/>
  <c r="I60" i="21"/>
  <c r="Q60" i="21"/>
  <c r="K44" i="15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1" i="19"/>
  <c r="Q42" i="19"/>
  <c r="Q43" i="19"/>
  <c r="Q44" i="19"/>
  <c r="Q45" i="19"/>
  <c r="Q46" i="19"/>
  <c r="Q47" i="19"/>
  <c r="Q48" i="19"/>
  <c r="M49" i="19"/>
  <c r="O49" i="19"/>
  <c r="D10" i="14"/>
  <c r="F10" i="14"/>
  <c r="J8" i="13"/>
  <c r="O10" i="8" l="1"/>
  <c r="O12" i="8" s="1"/>
  <c r="N65" i="9" l="1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4" i="9"/>
  <c r="T55" i="9"/>
  <c r="T56" i="9"/>
  <c r="T57" i="9"/>
  <c r="T58" i="9"/>
  <c r="T59" i="9"/>
  <c r="T60" i="9"/>
  <c r="T61" i="9"/>
  <c r="T62" i="9"/>
  <c r="T63" i="9"/>
  <c r="T64" i="9"/>
  <c r="T9" i="9"/>
  <c r="P65" i="9"/>
  <c r="J10" i="9"/>
  <c r="L10" i="9" s="1"/>
  <c r="J11" i="9"/>
  <c r="L11" i="9" s="1"/>
  <c r="J12" i="9"/>
  <c r="L12" i="9" s="1"/>
  <c r="J13" i="9"/>
  <c r="L13" i="9" s="1"/>
  <c r="J14" i="9"/>
  <c r="L14" i="9" s="1"/>
  <c r="J15" i="9"/>
  <c r="L15" i="9" s="1"/>
  <c r="J16" i="9"/>
  <c r="L16" i="9" s="1"/>
  <c r="J17" i="9"/>
  <c r="L17" i="9" s="1"/>
  <c r="J18" i="9"/>
  <c r="L18" i="9" s="1"/>
  <c r="J19" i="9"/>
  <c r="L19" i="9" s="1"/>
  <c r="J20" i="9"/>
  <c r="L20" i="9" s="1"/>
  <c r="J21" i="9"/>
  <c r="L21" i="9" s="1"/>
  <c r="J22" i="9"/>
  <c r="L22" i="9" s="1"/>
  <c r="J23" i="9"/>
  <c r="L23" i="9" s="1"/>
  <c r="J24" i="9"/>
  <c r="L24" i="9" s="1"/>
  <c r="J25" i="9"/>
  <c r="J26" i="9"/>
  <c r="J27" i="9"/>
  <c r="J28" i="9"/>
  <c r="J29" i="9"/>
  <c r="J30" i="9"/>
  <c r="L30" i="9" s="1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L64" i="9" s="1"/>
  <c r="J9" i="9"/>
  <c r="H65" i="9"/>
  <c r="H67" i="9" s="1"/>
  <c r="F65" i="9"/>
  <c r="F67" i="9" s="1"/>
  <c r="O60" i="21"/>
  <c r="M60" i="21"/>
  <c r="K60" i="21"/>
  <c r="I63" i="21"/>
  <c r="C60" i="21"/>
  <c r="E60" i="21"/>
  <c r="G60" i="21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9" i="15"/>
  <c r="S8" i="15"/>
  <c r="Q44" i="15"/>
  <c r="O44" i="15"/>
  <c r="M44" i="15"/>
  <c r="I44" i="15"/>
  <c r="Q63" i="21"/>
  <c r="R65" i="9"/>
  <c r="R67" i="9" s="1"/>
  <c r="C49" i="19"/>
  <c r="E49" i="19"/>
  <c r="G49" i="19"/>
  <c r="K49" i="19"/>
  <c r="F9" i="8"/>
  <c r="F10" i="8"/>
  <c r="J10" i="13"/>
  <c r="J9" i="13"/>
  <c r="F10" i="13"/>
  <c r="F9" i="13"/>
  <c r="F8" i="13"/>
  <c r="T65" i="9" l="1"/>
  <c r="F8" i="8" s="1"/>
  <c r="J65" i="9"/>
  <c r="L65" i="9"/>
  <c r="J73" i="9"/>
  <c r="S44" i="15"/>
  <c r="Z65" i="2"/>
  <c r="X66" i="2"/>
  <c r="D13" i="7"/>
  <c r="F13" i="7"/>
  <c r="H13" i="7"/>
  <c r="J13" i="7"/>
  <c r="L13" i="7"/>
  <c r="L12" i="7"/>
  <c r="L11" i="7"/>
  <c r="AB6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12" i="2"/>
  <c r="J10" i="8"/>
  <c r="J9" i="8"/>
  <c r="J8" i="8"/>
  <c r="Z62" i="2"/>
  <c r="X62" i="2"/>
  <c r="T62" i="2"/>
  <c r="R62" i="2"/>
  <c r="P62" i="2"/>
  <c r="N62" i="2"/>
  <c r="L62" i="2"/>
  <c r="J62" i="2"/>
  <c r="H62" i="2"/>
  <c r="F62" i="2"/>
  <c r="F11" i="8" l="1"/>
  <c r="J74" i="9"/>
  <c r="J11" i="8"/>
  <c r="V58" i="9" l="1"/>
  <c r="V59" i="9"/>
  <c r="V60" i="9"/>
  <c r="V49" i="9"/>
  <c r="V61" i="9"/>
  <c r="V50" i="9"/>
  <c r="V62" i="9"/>
  <c r="V51" i="9"/>
  <c r="V63" i="9"/>
  <c r="V52" i="9"/>
  <c r="V64" i="9"/>
  <c r="V53" i="9"/>
  <c r="H9" i="8"/>
  <c r="V56" i="9"/>
  <c r="V54" i="9"/>
  <c r="V55" i="9"/>
  <c r="H10" i="8"/>
  <c r="V57" i="9"/>
  <c r="V42" i="9"/>
  <c r="V25" i="9"/>
  <c r="V17" i="9"/>
  <c r="V27" i="9"/>
  <c r="V22" i="9"/>
  <c r="V32" i="9"/>
  <c r="V24" i="9"/>
  <c r="V26" i="9"/>
  <c r="V21" i="9"/>
  <c r="V16" i="9"/>
  <c r="V13" i="9"/>
  <c r="V39" i="9"/>
  <c r="V46" i="9"/>
  <c r="V10" i="9"/>
  <c r="V20" i="9"/>
  <c r="V12" i="9"/>
  <c r="V47" i="9"/>
  <c r="V35" i="9"/>
  <c r="V29" i="9"/>
  <c r="V30" i="9"/>
  <c r="V31" i="9"/>
  <c r="V44" i="9"/>
  <c r="V36" i="9"/>
  <c r="V38" i="9"/>
  <c r="V14" i="9"/>
  <c r="V11" i="9"/>
  <c r="V15" i="9"/>
  <c r="V41" i="9"/>
  <c r="V33" i="9"/>
  <c r="V37" i="9"/>
  <c r="V18" i="9"/>
  <c r="V9" i="9"/>
  <c r="V48" i="9"/>
  <c r="V23" i="9"/>
  <c r="V40" i="9"/>
  <c r="V34" i="9"/>
  <c r="V45" i="9"/>
  <c r="V28" i="9"/>
  <c r="V19" i="9"/>
  <c r="V43" i="9"/>
  <c r="H8" i="8"/>
  <c r="H11" i="8" s="1"/>
  <c r="V65" i="9" l="1"/>
</calcChain>
</file>

<file path=xl/sharedStrings.xml><?xml version="1.0" encoding="utf-8"?>
<sst xmlns="http://schemas.openxmlformats.org/spreadsheetml/2006/main" count="443" uniqueCount="153">
  <si>
    <t>صندوق سرمایه گذاری بخشی پتروشیمی دماوند</t>
  </si>
  <si>
    <t>صورت وضعیت پرتفوی</t>
  </si>
  <si>
    <t>برای ماه منتهی به 1403/04/31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</si>
  <si>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</si>
  <si>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</si>
  <si>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</si>
  <si>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</si>
  <si>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</si>
  <si>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</si>
  <si>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</si>
  <si>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</si>
  <si>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</si>
  <si>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</si>
  <si>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</si>
  <si>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</si>
  <si>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</si>
  <si>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</si>
  <si>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</si>
  <si>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</si>
  <si>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بهمن  دیزل</t>
  </si>
  <si>
    <t>پاکدیس</t>
  </si>
  <si>
    <t>پتروشیمی بوعلی سینا</t>
  </si>
  <si>
    <t>پتروشیمی تندگویان</t>
  </si>
  <si>
    <t>پتروشیمی جم</t>
  </si>
  <si>
    <t>پتروشیمی جم پیلن</t>
  </si>
  <si>
    <t>پتروشیمی شازند</t>
  </si>
  <si>
    <t>پتروشیمی نوری</t>
  </si>
  <si>
    <t>پتروشیمی‌شیراز</t>
  </si>
  <si>
    <t>پخش هجرت</t>
  </si>
  <si>
    <t>پدیده شیمی قرن</t>
  </si>
  <si>
    <t>تامین سرمایه دماوند</t>
  </si>
  <si>
    <t>تامین‌ ماسه‌ ریخته‌گری‌</t>
  </si>
  <si>
    <t>توسعه خدمات دریایی وبندری سینا</t>
  </si>
  <si>
    <t>تولیدات پتروشیمی قائد بصیر</t>
  </si>
  <si>
    <t>تولیدی‌مهرام‌</t>
  </si>
  <si>
    <t>داروسازی شهید قاضی</t>
  </si>
  <si>
    <t>دوده‌ صنعتی‌ پارس‌</t>
  </si>
  <si>
    <t>زامیاد</t>
  </si>
  <si>
    <t>س. نفت و گاز و پتروشیمی تأمین</t>
  </si>
  <si>
    <t>سیمان آبیک</t>
  </si>
  <si>
    <t>سیمان ساوه</t>
  </si>
  <si>
    <t>صبا فولاد خلیج فارس</t>
  </si>
  <si>
    <t>صنایع پتروشیمی تخت جمشید</t>
  </si>
  <si>
    <t>صنایع شیمیایی کیمیاگران امروز</t>
  </si>
  <si>
    <t>صنایع فروآلیاژ ایران</t>
  </si>
  <si>
    <t>صنعتی‌ آما</t>
  </si>
  <si>
    <t>فرآوری زغال سنگ پروده طبس</t>
  </si>
  <si>
    <t>فولاد کاوه جنوب کیش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</si>
  <si>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</si>
  <si>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</si>
  <si>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</si>
  <si>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</si>
  <si>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</si>
  <si>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</si>
  <si>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نیروکلر</t>
  </si>
  <si>
    <t>کاشی‌ الوند</t>
  </si>
  <si>
    <t>کربن‌ ایران‌</t>
  </si>
  <si>
    <t>کشاورزی‌ ودامپروی‌ مگسال‌</t>
  </si>
  <si>
    <t>کشتیرانی دریای خزر</t>
  </si>
  <si>
    <t>کلر پارس</t>
  </si>
  <si>
    <t>پتروشیمی زاگرس</t>
  </si>
  <si>
    <t>کشت وصنعت شریف آباد</t>
  </si>
  <si>
    <t>تولیدی و صنعتی گوهرفام</t>
  </si>
  <si>
    <t>نورایستا پلاستیک</t>
  </si>
  <si>
    <t>بیمه اتکایی ایران معین</t>
  </si>
  <si>
    <t>ایرکا پارت صنعت</t>
  </si>
  <si>
    <t>رادیاتور ایران‌</t>
  </si>
  <si>
    <t>کشت و دام قیام اصفهان</t>
  </si>
  <si>
    <t>جمع</t>
  </si>
  <si>
    <t>نام سهام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</si>
  <si>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</si>
  <si>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</si>
  <si>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</si>
  <si>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</si>
  <si>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</si>
  <si>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سپرده کوتاه مدت بانک پاسارگاد جهان کودک 2908100152310221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</si>
  <si>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</si>
  <si>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</si>
  <si>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</si>
  <si>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</si>
  <si>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</si>
  <si>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</si>
  <si>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</si>
  <si>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</si>
  <si>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</si>
  <si>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</si>
  <si>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</si>
  <si>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</si>
  <si>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</si>
  <si>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</si>
  <si>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</si>
  <si>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</si>
  <si>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</si>
  <si>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</si>
  <si>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</si>
  <si>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ذغال‌سنگ‌ نگین‌ ط‌بس‌</t>
  </si>
  <si>
    <t>دارویی‌ رازک‌</t>
  </si>
  <si>
    <t>فولاد امیرکبیرکاشان</t>
  </si>
  <si>
    <t>پارس‌ دارو</t>
  </si>
  <si>
    <t>صنعتی مینو</t>
  </si>
  <si>
    <t>سیمان‌هگمتان‌</t>
  </si>
  <si>
    <t>-2-2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</si>
  <si>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</si>
  <si>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</si>
  <si>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</si>
  <si>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</si>
  <si>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</si>
  <si>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</si>
  <si>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</si>
  <si>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</si>
  <si>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</si>
  <si>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</si>
  <si>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</si>
  <si>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</si>
  <si>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</si>
  <si>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1403/04/13</t>
  </si>
  <si>
    <t>1403/04/30</t>
  </si>
  <si>
    <t>1403/03/23</t>
  </si>
  <si>
    <t>1403/02/26</t>
  </si>
  <si>
    <t>1403/02/18</t>
  </si>
  <si>
    <t>1403/04/29</t>
  </si>
  <si>
    <t>1403/04/11</t>
  </si>
  <si>
    <t>1403/03/13</t>
  </si>
  <si>
    <t>1403/02/31</t>
  </si>
  <si>
    <t>1403/03/26</t>
  </si>
  <si>
    <t>1403/04/28</t>
  </si>
  <si>
    <t>1403/03/21</t>
  </si>
  <si>
    <t>1403/04/03</t>
  </si>
  <si>
    <t>1403/03/30</t>
  </si>
  <si>
    <t>1403/04/16</t>
  </si>
  <si>
    <t>1403/02/23</t>
  </si>
  <si>
    <t>1403/02/17</t>
  </si>
  <si>
    <t>1403/04/10</t>
  </si>
  <si>
    <t>1403/02/30</t>
  </si>
  <si>
    <t>1403/02/24</t>
  </si>
  <si>
    <t>1403/04/20</t>
  </si>
  <si>
    <t>1403/01/29</t>
  </si>
  <si>
    <t>1403/02/19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</si>
  <si>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</si>
  <si>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</si>
  <si>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</si>
  <si>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</si>
  <si>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</si>
  <si>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</si>
  <si>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</si>
  <si>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</si>
  <si>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</si>
  <si>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1- سرمایه گذاریها</t>
  </si>
  <si>
    <t>.</t>
  </si>
  <si>
    <t>2-1 - سرمایه گذاری در سپرده بانکی</t>
  </si>
  <si>
    <t>2- جمع درآمدها</t>
  </si>
  <si>
    <t>فولاد امیر کبیر کاشان</t>
  </si>
  <si>
    <t>بابت تنزیل سود سهام شرکت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</si>
</sst>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)_ ;_ * \(#,##0.00\)_ ;_ * &quot;-&quot;??_)_ ;_ @_ "/>
    <numFmt numFmtId="164" formatCode="_ * #,##0_)_ ;_ * \(#,##0\)_ ;_ * &quot;-&quot;??_)_ ;_ @_ "/>
    <numFmt numFmtId="165" formatCode="0_);\(0\)"/>
    <numFmt numFmtId="166" formatCode="0.000%"/>
    <numFmt numFmtId="167" formatCode="[$-3000401]#,##0"/>
  </numFmts>
  <fonts count="2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sz val="14"/>
      <color indexed="8"/>
      <name val="B Nazanin"/>
      <charset val="178"/>
    </font>
    <font>
      <sz val="12"/>
      <color indexed="8"/>
      <name val="B Nazanin"/>
      <charset val="178"/>
    </font>
    <font>
      <b/>
      <u/>
      <sz val="14"/>
      <name val="B Nazanin"/>
      <charset val="178"/>
    </font>
    <font>
      <b/>
      <sz val="14"/>
      <color indexed="8"/>
      <name val="B Nazanin"/>
      <charset val="178"/>
    </font>
    <font>
      <sz val="12"/>
      <name val="B Nazanin"/>
      <charset val="178"/>
    </font>
    <font>
      <sz val="10"/>
      <color rgb="FF000000"/>
      <name val="Arial"/>
      <family val="2"/>
    </font>
    <font>
      <b/>
      <sz val="14"/>
      <name val="B Nazanin"/>
      <charset val="178"/>
    </font>
    <font>
      <b/>
      <sz val="14"/>
      <color theme="1"/>
      <name val="B Nazanin"/>
      <charset val="178"/>
    </font>
    <font>
      <sz val="10"/>
      <color theme="0" tint="-0.34998626667073579"/>
      <name val="Arial"/>
      <family val="2"/>
      <charset val="178"/>
    </font>
    <font>
      <sz val="12"/>
      <color theme="0" tint="-0.34998626667073579"/>
      <name val="B Nazanin"/>
      <charset val="178"/>
    </font>
    <font>
      <sz val="10"/>
      <color theme="0" tint="-0.34998626667073579"/>
      <name val="IRANSans"/>
      <charset val="178"/>
    </font>
    <font>
      <sz val="10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4" fillId="0" borderId="0"/>
  </cellStyleXfs>
  <cellXfs count="100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readingOrder="2"/>
    </xf>
    <xf numFmtId="0" fontId="7" fillId="0" borderId="0" xfId="2" applyFont="1"/>
    <xf numFmtId="0" fontId="8" fillId="0" borderId="0" xfId="2" applyFont="1"/>
    <xf numFmtId="0" fontId="10" fillId="0" borderId="0" xfId="2" applyFont="1"/>
    <xf numFmtId="0" fontId="9" fillId="0" borderId="0" xfId="2" applyFont="1" applyAlignment="1">
      <alignment vertical="center"/>
    </xf>
    <xf numFmtId="0" fontId="0" fillId="0" borderId="0" xfId="0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9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top"/>
    </xf>
    <xf numFmtId="3" fontId="3" fillId="0" borderId="6" xfId="0" applyNumberFormat="1" applyFont="1" applyBorder="1" applyAlignment="1">
      <alignment vertical="top"/>
    </xf>
    <xf numFmtId="165" fontId="13" fillId="0" borderId="0" xfId="1" applyNumberFormat="1" applyFont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165" fontId="13" fillId="0" borderId="7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9" fontId="3" fillId="0" borderId="7" xfId="0" applyNumberFormat="1" applyFont="1" applyBorder="1" applyAlignment="1">
      <alignment horizontal="center" vertical="center"/>
    </xf>
    <xf numFmtId="10" fontId="13" fillId="0" borderId="7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164" fontId="13" fillId="0" borderId="0" xfId="1" applyNumberFormat="1" applyFont="1" applyFill="1" applyAlignment="1">
      <alignment horizontal="center" vertical="center"/>
    </xf>
    <xf numFmtId="165" fontId="13" fillId="0" borderId="7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Alignment="1">
      <alignment horizontal="center" vertical="center"/>
    </xf>
    <xf numFmtId="164" fontId="13" fillId="0" borderId="7" xfId="1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4" borderId="0" xfId="0" applyFont="1" applyFill="1" applyAlignment="1">
      <alignment horizontal="left"/>
    </xf>
    <xf numFmtId="3" fontId="17" fillId="4" borderId="0" xfId="0" applyNumberFormat="1" applyFont="1" applyFill="1" applyAlignment="1">
      <alignment horizontal="left"/>
    </xf>
    <xf numFmtId="3" fontId="19" fillId="4" borderId="0" xfId="0" applyNumberFormat="1" applyFont="1" applyFill="1" applyAlignment="1">
      <alignment horizontal="left"/>
    </xf>
    <xf numFmtId="3" fontId="18" fillId="4" borderId="0" xfId="0" applyNumberFormat="1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3" fontId="19" fillId="0" borderId="0" xfId="0" applyNumberFormat="1" applyFont="1" applyAlignment="1">
      <alignment horizontal="left"/>
    </xf>
    <xf numFmtId="37" fontId="20" fillId="3" borderId="0" xfId="0" applyNumberFormat="1" applyFont="1" applyFill="1" applyAlignment="1">
      <alignment horizontal="left"/>
    </xf>
    <xf numFmtId="37" fontId="20" fillId="0" borderId="0" xfId="0" applyNumberFormat="1" applyFont="1" applyAlignment="1">
      <alignment horizontal="left"/>
    </xf>
    <xf numFmtId="165" fontId="20" fillId="0" borderId="0" xfId="0" applyNumberFormat="1" applyFont="1" applyAlignment="1">
      <alignment horizontal="left"/>
    </xf>
    <xf numFmtId="165" fontId="20" fillId="3" borderId="0" xfId="0" applyNumberFormat="1" applyFont="1" applyFill="1" applyAlignment="1">
      <alignment horizontal="left"/>
    </xf>
    <xf numFmtId="0" fontId="20" fillId="3" borderId="0" xfId="0" applyFont="1" applyFill="1" applyAlignment="1">
      <alignment horizontal="left"/>
    </xf>
    <xf numFmtId="164" fontId="18" fillId="0" borderId="0" xfId="1" applyNumberFormat="1" applyFont="1" applyAlignment="1">
      <alignment horizontal="center" vertical="center"/>
    </xf>
    <xf numFmtId="3" fontId="18" fillId="0" borderId="0" xfId="0" applyNumberFormat="1" applyFont="1" applyAlignment="1">
      <alignment horizontal="right" vertical="top"/>
    </xf>
    <xf numFmtId="37" fontId="11" fillId="0" borderId="0" xfId="2" applyNumberFormat="1" applyFont="1" applyAlignment="1">
      <alignment horizontal="center" vertical="center"/>
    </xf>
    <xf numFmtId="0" fontId="9" fillId="0" borderId="0" xfId="2" applyFont="1"/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readingOrder="2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13" fillId="0" borderId="0" xfId="1" applyNumberFormat="1" applyFont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/>
  </cellXfs>
  <cellStyles count="4">
    <cellStyle name="Comma" xfId="1" builtinId="3"/>
    <cellStyle name="Normal" xfId="0" builtinId="0"/>
    <cellStyle name="Normal 2" xfId="2" xr:uid="{2D502535-C1AC-484A-9B1A-06EFFC980FF8}"/>
    <cellStyle name="Normal 3" xfId="3" xr:uid="{AD6A563D-71F4-4055-A30C-BE73BB4291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15875</xdr:rowOff>
    </xdr:from>
    <xdr:to>
      <xdr:col>7</xdr:col>
      <xdr:colOff>825500</xdr:colOff>
      <xdr:row>32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A247E5-0BE2-DD58-1518-CB5E0102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107750" y="15875"/>
          <a:ext cx="6397625" cy="908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5E463-3B8C-4B21-83EF-3B581AF799D3}">
  <sheetPr>
    <tabColor theme="0" tint="-0.14999847407452621"/>
  </sheetPr>
  <dimension ref="A1:V29"/>
  <sheetViews>
    <sheetView rightToLeft="1" view="pageBreakPreview" zoomScale="60" zoomScaleNormal="100" workbookViewId="0">
      <selection activeCell="J18" sqref="J18"/>
    </sheetView>
  </sheetViews>
  <sheetFormatPr defaultRowHeight="18.75"/>
  <cols>
    <col min="1" max="1" width="3.7109375" style="17" customWidth="1"/>
    <col min="2" max="8" width="13.42578125" style="17" customWidth="1"/>
    <col min="9" max="9" width="9.140625" style="17"/>
    <col min="10" max="10" width="12.42578125" style="17" bestFit="1" customWidth="1"/>
    <col min="11" max="16384" width="9.140625" style="17"/>
  </cols>
  <sheetData>
    <row r="1" spans="1:22" s="16" customFormat="1" ht="2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6" customFormat="1" ht="22.5"/>
    <row r="3" spans="1:22" s="16" customFormat="1" ht="22.5"/>
    <row r="4" spans="1:22" s="16" customFormat="1" ht="22.5"/>
    <row r="17" spans="1:8" ht="24">
      <c r="A17" s="76"/>
      <c r="B17" s="77"/>
      <c r="C17" s="77"/>
      <c r="D17" s="77"/>
      <c r="E17" s="77"/>
      <c r="F17" s="77"/>
      <c r="G17" s="77"/>
      <c r="H17" s="77"/>
    </row>
    <row r="18" spans="1:8" ht="33" customHeight="1">
      <c r="A18" s="76"/>
      <c r="B18" s="77"/>
      <c r="C18" s="77"/>
      <c r="D18" s="77"/>
      <c r="E18" s="77"/>
      <c r="F18" s="77"/>
      <c r="G18" s="77"/>
      <c r="H18" s="77"/>
    </row>
    <row r="19" spans="1:8" ht="33" customHeight="1">
      <c r="A19" s="76"/>
      <c r="B19" s="77"/>
      <c r="C19" s="77"/>
      <c r="D19" s="77"/>
      <c r="E19" s="77"/>
      <c r="F19" s="77"/>
      <c r="G19" s="77"/>
      <c r="H19" s="77"/>
    </row>
    <row r="20" spans="1:8" ht="33" customHeight="1">
      <c r="A20" s="76"/>
      <c r="B20" s="77"/>
      <c r="C20" s="77"/>
      <c r="D20" s="77"/>
      <c r="E20" s="77"/>
      <c r="F20" s="77"/>
      <c r="G20" s="77"/>
      <c r="H20" s="77"/>
    </row>
    <row r="25" spans="1:8" s="18" customFormat="1" ht="39.75" customHeight="1">
      <c r="B25" s="97"/>
      <c r="C25" s="97"/>
      <c r="D25" s="97"/>
      <c r="E25" s="97"/>
      <c r="F25" s="97"/>
      <c r="G25" s="97"/>
      <c r="H25" s="97"/>
    </row>
    <row r="26" spans="1:8" s="18" customFormat="1" ht="39.75" customHeight="1">
      <c r="B26" s="98"/>
      <c r="C26" s="98"/>
      <c r="D26" s="98"/>
      <c r="E26" s="98"/>
      <c r="F26" s="98"/>
      <c r="G26" s="98"/>
      <c r="H26" s="98"/>
    </row>
    <row r="27" spans="1:8">
      <c r="B27" s="99"/>
      <c r="C27" s="99"/>
      <c r="D27" s="99"/>
      <c r="E27" s="99"/>
      <c r="F27" s="99"/>
      <c r="G27" s="99"/>
      <c r="H27" s="99"/>
    </row>
    <row r="28" spans="1:8">
      <c r="B28" s="99"/>
      <c r="C28" s="99"/>
      <c r="D28" s="99"/>
      <c r="E28" s="99"/>
      <c r="F28" s="99"/>
      <c r="G28" s="99"/>
      <c r="H28" s="99"/>
    </row>
    <row r="29" spans="1:8">
      <c r="A29" s="17" t="s">
        <v>148</v>
      </c>
    </row>
  </sheetData>
  <mergeCells count="4">
    <mergeCell ref="A17:H17"/>
    <mergeCell ref="A18:H18"/>
    <mergeCell ref="A19:H19"/>
    <mergeCell ref="A20:H20"/>
  </mergeCells>
  <printOptions horizontalCentered="1"/>
  <pageMargins left="0.2" right="0.2" top="0.25" bottom="0.25" header="0.05" footer="0.05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R63"/>
  <sheetViews>
    <sheetView rightToLeft="1" view="pageBreakPreview" topLeftCell="A23" zoomScale="60" zoomScaleNormal="100" workbookViewId="0">
      <selection activeCell="AG32" sqref="AG32"/>
    </sheetView>
  </sheetViews>
  <sheetFormatPr defaultRowHeight="12.75"/>
  <cols>
    <col min="1" max="1" width="40.28515625" customWidth="1"/>
    <col min="2" max="2" width="1.28515625" customWidth="1"/>
    <col min="3" max="3" width="12.7109375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5.5703125" customWidth="1"/>
    <col min="10" max="10" width="1.28515625" customWidth="1"/>
    <col min="11" max="11" width="12.7109375" bestFit="1" customWidth="1"/>
    <col min="12" max="12" width="1.28515625" customWidth="1"/>
    <col min="13" max="13" width="19" bestFit="1" customWidth="1"/>
    <col min="14" max="14" width="1.28515625" customWidth="1"/>
    <col min="15" max="15" width="19.140625" bestFit="1" customWidth="1"/>
    <col min="16" max="16" width="1.28515625" customWidth="1"/>
    <col min="17" max="17" width="15.42578125" bestFit="1" customWidth="1"/>
    <col min="18" max="18" width="1.28515625" customWidth="1"/>
    <col min="19" max="19" width="0.28515625" customWidth="1"/>
  </cols>
  <sheetData>
    <row r="1" spans="1:18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21.75" customHeight="1">
      <c r="A2" s="87" t="s">
        <v>76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21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4.45" customHeight="1"/>
    <row r="6" spans="1:18" ht="14.45" customHeight="1">
      <c r="A6" s="91" t="s">
        <v>145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</row>
    <row r="7" spans="1:18" ht="14.45" customHeight="1">
      <c r="A7" s="84" t="s">
        <v>77</v>
      </c>
      <c r="C7" s="84" t="s">
        <v>89</v>
      </c>
      <c r="D7" s="84"/>
      <c r="E7" s="84"/>
      <c r="F7" s="84"/>
      <c r="G7" s="84"/>
      <c r="H7" s="84"/>
      <c r="I7" s="84"/>
      <c r="K7" s="84" t="s">
        <v>90</v>
      </c>
      <c r="L7" s="84"/>
      <c r="M7" s="84"/>
      <c r="N7" s="84"/>
      <c r="O7" s="84"/>
      <c r="P7" s="84"/>
      <c r="Q7" s="84"/>
      <c r="R7" s="84"/>
    </row>
    <row r="8" spans="1:18" ht="45" customHeight="1">
      <c r="A8" s="84"/>
      <c r="C8" s="12" t="s">
        <v>12</v>
      </c>
      <c r="D8" s="2"/>
      <c r="E8" s="12" t="s">
        <v>14</v>
      </c>
      <c r="F8" s="2"/>
      <c r="G8" s="12" t="s">
        <v>143</v>
      </c>
      <c r="H8" s="2"/>
      <c r="I8" s="12" t="s">
        <v>146</v>
      </c>
      <c r="K8" s="12" t="s">
        <v>12</v>
      </c>
      <c r="L8" s="2"/>
      <c r="M8" s="12" t="s">
        <v>14</v>
      </c>
      <c r="N8" s="2"/>
      <c r="O8" s="12" t="s">
        <v>143</v>
      </c>
      <c r="P8" s="2"/>
      <c r="Q8" s="96" t="s">
        <v>146</v>
      </c>
      <c r="R8" s="96"/>
    </row>
    <row r="9" spans="1:18" ht="21.75" customHeight="1">
      <c r="A9" s="4" t="s">
        <v>29</v>
      </c>
      <c r="C9" s="20">
        <v>3921040</v>
      </c>
      <c r="D9" s="21"/>
      <c r="E9" s="20">
        <v>46070929977</v>
      </c>
      <c r="F9" s="21"/>
      <c r="G9" s="20">
        <v>43615372796</v>
      </c>
      <c r="H9" s="21"/>
      <c r="I9" s="20">
        <v>2455557181</v>
      </c>
      <c r="J9" s="21"/>
      <c r="K9" s="20">
        <v>3921040</v>
      </c>
      <c r="L9" s="21"/>
      <c r="M9" s="20">
        <v>46070929977</v>
      </c>
      <c r="N9" s="21"/>
      <c r="O9" s="20">
        <v>49023711087</v>
      </c>
      <c r="P9" s="21"/>
      <c r="Q9" s="86">
        <v>-2952781109</v>
      </c>
      <c r="R9" s="86"/>
    </row>
    <row r="10" spans="1:18" ht="21.75" customHeight="1">
      <c r="A10" s="6" t="s">
        <v>54</v>
      </c>
      <c r="C10" s="22">
        <v>1300000</v>
      </c>
      <c r="D10" s="21"/>
      <c r="E10" s="22">
        <v>9743678100</v>
      </c>
      <c r="F10" s="21"/>
      <c r="G10" s="22">
        <v>11178092250</v>
      </c>
      <c r="H10" s="21"/>
      <c r="I10" s="22">
        <v>-1434414150</v>
      </c>
      <c r="J10" s="21"/>
      <c r="K10" s="22">
        <v>1300000</v>
      </c>
      <c r="L10" s="21"/>
      <c r="M10" s="22">
        <v>9743678100</v>
      </c>
      <c r="N10" s="21"/>
      <c r="O10" s="22">
        <v>10964683906</v>
      </c>
      <c r="P10" s="21"/>
      <c r="Q10" s="79">
        <v>-1221005806</v>
      </c>
      <c r="R10" s="79"/>
    </row>
    <row r="11" spans="1:18" ht="21.75" customHeight="1">
      <c r="A11" s="6" t="s">
        <v>30</v>
      </c>
      <c r="C11" s="22">
        <v>2263967</v>
      </c>
      <c r="D11" s="21"/>
      <c r="E11" s="22">
        <v>10847392630</v>
      </c>
      <c r="F11" s="21"/>
      <c r="G11" s="22">
        <v>10552257993</v>
      </c>
      <c r="H11" s="21"/>
      <c r="I11" s="22">
        <v>295134637</v>
      </c>
      <c r="J11" s="21"/>
      <c r="K11" s="22">
        <v>2263967</v>
      </c>
      <c r="L11" s="21"/>
      <c r="M11" s="22">
        <v>10847392630</v>
      </c>
      <c r="N11" s="21"/>
      <c r="O11" s="22">
        <v>12189458343</v>
      </c>
      <c r="P11" s="21"/>
      <c r="Q11" s="79">
        <v>-1342065712</v>
      </c>
      <c r="R11" s="79"/>
    </row>
    <row r="12" spans="1:18" ht="21.75" customHeight="1">
      <c r="A12" s="6" t="s">
        <v>57</v>
      </c>
      <c r="C12" s="22">
        <v>250000</v>
      </c>
      <c r="D12" s="21"/>
      <c r="E12" s="22">
        <v>9344070000</v>
      </c>
      <c r="F12" s="21"/>
      <c r="G12" s="22">
        <v>9418623750</v>
      </c>
      <c r="H12" s="21"/>
      <c r="I12" s="22">
        <v>-74553750</v>
      </c>
      <c r="J12" s="21"/>
      <c r="K12" s="22">
        <v>250000</v>
      </c>
      <c r="L12" s="21"/>
      <c r="M12" s="22">
        <v>9344070000</v>
      </c>
      <c r="N12" s="21"/>
      <c r="O12" s="22">
        <v>10002628125</v>
      </c>
      <c r="P12" s="21"/>
      <c r="Q12" s="79">
        <v>-658558125</v>
      </c>
      <c r="R12" s="79"/>
    </row>
    <row r="13" spans="1:18" ht="21.75" customHeight="1">
      <c r="A13" s="6" t="s">
        <v>34</v>
      </c>
      <c r="C13" s="22">
        <v>312038</v>
      </c>
      <c r="D13" s="21"/>
      <c r="E13" s="22">
        <v>1867291870</v>
      </c>
      <c r="F13" s="21"/>
      <c r="G13" s="22">
        <v>1935531773</v>
      </c>
      <c r="H13" s="21"/>
      <c r="I13" s="22">
        <v>-68239902</v>
      </c>
      <c r="J13" s="21"/>
      <c r="K13" s="22">
        <v>312038</v>
      </c>
      <c r="L13" s="21"/>
      <c r="M13" s="22">
        <v>1867291870</v>
      </c>
      <c r="N13" s="21"/>
      <c r="O13" s="22">
        <v>2107403344</v>
      </c>
      <c r="P13" s="21"/>
      <c r="Q13" s="79">
        <v>-240111473</v>
      </c>
      <c r="R13" s="79"/>
    </row>
    <row r="14" spans="1:18" ht="21.75" customHeight="1">
      <c r="A14" s="6" t="s">
        <v>26</v>
      </c>
      <c r="C14" s="22">
        <v>782202</v>
      </c>
      <c r="D14" s="21"/>
      <c r="E14" s="22">
        <v>129648336529</v>
      </c>
      <c r="F14" s="21"/>
      <c r="G14" s="22">
        <v>127306558387</v>
      </c>
      <c r="H14" s="21"/>
      <c r="I14" s="22">
        <v>2341778142</v>
      </c>
      <c r="J14" s="21"/>
      <c r="K14" s="22">
        <v>782202</v>
      </c>
      <c r="L14" s="21"/>
      <c r="M14" s="22">
        <v>129648336529</v>
      </c>
      <c r="N14" s="21"/>
      <c r="O14" s="22">
        <v>118191573673</v>
      </c>
      <c r="P14" s="21"/>
      <c r="Q14" s="79">
        <v>11456762856</v>
      </c>
      <c r="R14" s="79"/>
    </row>
    <row r="15" spans="1:18" ht="21.75" customHeight="1">
      <c r="A15" s="6" t="s">
        <v>48</v>
      </c>
      <c r="C15" s="22">
        <v>544508</v>
      </c>
      <c r="D15" s="21"/>
      <c r="E15" s="22">
        <v>5244888639</v>
      </c>
      <c r="F15" s="21"/>
      <c r="G15" s="22">
        <v>4535827326</v>
      </c>
      <c r="H15" s="21"/>
      <c r="I15" s="22">
        <v>709061313</v>
      </c>
      <c r="J15" s="21"/>
      <c r="K15" s="22">
        <v>544508</v>
      </c>
      <c r="L15" s="21"/>
      <c r="M15" s="22">
        <v>5244888639</v>
      </c>
      <c r="N15" s="21"/>
      <c r="O15" s="22">
        <v>4733570344</v>
      </c>
      <c r="P15" s="21"/>
      <c r="Q15" s="79">
        <v>511318295</v>
      </c>
      <c r="R15" s="79"/>
    </row>
    <row r="16" spans="1:18" ht="21.75" customHeight="1">
      <c r="A16" s="6" t="s">
        <v>18</v>
      </c>
      <c r="C16" s="22">
        <v>64232</v>
      </c>
      <c r="D16" s="21"/>
      <c r="E16" s="22">
        <v>1209315583</v>
      </c>
      <c r="F16" s="21"/>
      <c r="G16" s="22">
        <v>1126310817</v>
      </c>
      <c r="H16" s="21"/>
      <c r="I16" s="22">
        <v>83004766</v>
      </c>
      <c r="J16" s="21"/>
      <c r="K16" s="22">
        <v>64232</v>
      </c>
      <c r="L16" s="21"/>
      <c r="M16" s="22">
        <v>1209315583</v>
      </c>
      <c r="N16" s="21"/>
      <c r="O16" s="22">
        <v>1532395670</v>
      </c>
      <c r="P16" s="21"/>
      <c r="Q16" s="79">
        <v>-323080086</v>
      </c>
      <c r="R16" s="79"/>
    </row>
    <row r="17" spans="1:18" ht="21.75" customHeight="1">
      <c r="A17" s="6" t="s">
        <v>65</v>
      </c>
      <c r="C17" s="22">
        <v>800000</v>
      </c>
      <c r="D17" s="21"/>
      <c r="E17" s="22">
        <v>2335619880</v>
      </c>
      <c r="F17" s="21"/>
      <c r="G17" s="22">
        <v>2403027925</v>
      </c>
      <c r="H17" s="21"/>
      <c r="I17" s="22">
        <v>-67408045</v>
      </c>
      <c r="J17" s="21"/>
      <c r="K17" s="22">
        <v>800000</v>
      </c>
      <c r="L17" s="21"/>
      <c r="M17" s="22">
        <v>2335619880</v>
      </c>
      <c r="N17" s="21"/>
      <c r="O17" s="22">
        <v>2403027925</v>
      </c>
      <c r="P17" s="21"/>
      <c r="Q17" s="79">
        <v>-67408045</v>
      </c>
      <c r="R17" s="79"/>
    </row>
    <row r="18" spans="1:18" ht="21.75" customHeight="1">
      <c r="A18" s="6" t="s">
        <v>24</v>
      </c>
      <c r="C18" s="22">
        <v>343493</v>
      </c>
      <c r="D18" s="21"/>
      <c r="E18" s="22">
        <v>60521873651</v>
      </c>
      <c r="F18" s="21"/>
      <c r="G18" s="22">
        <v>55514001747</v>
      </c>
      <c r="H18" s="21"/>
      <c r="I18" s="22">
        <v>5007871904</v>
      </c>
      <c r="J18" s="21"/>
      <c r="K18" s="22">
        <v>343493</v>
      </c>
      <c r="L18" s="21"/>
      <c r="M18" s="22">
        <v>60521873651</v>
      </c>
      <c r="N18" s="21"/>
      <c r="O18" s="22">
        <v>59688356321</v>
      </c>
      <c r="P18" s="21"/>
      <c r="Q18" s="79">
        <v>833517330</v>
      </c>
      <c r="R18" s="79"/>
    </row>
    <row r="19" spans="1:18" ht="21.75" customHeight="1">
      <c r="A19" s="6" t="s">
        <v>25</v>
      </c>
      <c r="C19" s="22">
        <v>2002524</v>
      </c>
      <c r="D19" s="21"/>
      <c r="E19" s="22">
        <v>52850668477</v>
      </c>
      <c r="F19" s="21"/>
      <c r="G19" s="22">
        <v>56324093395</v>
      </c>
      <c r="H19" s="21"/>
      <c r="I19" s="22">
        <v>-3473424917</v>
      </c>
      <c r="J19" s="21"/>
      <c r="K19" s="22">
        <v>2002524</v>
      </c>
      <c r="L19" s="21"/>
      <c r="M19" s="22">
        <v>52850668477</v>
      </c>
      <c r="N19" s="21"/>
      <c r="O19" s="22">
        <v>63380989993</v>
      </c>
      <c r="P19" s="21"/>
      <c r="Q19" s="79">
        <v>-10530321515</v>
      </c>
      <c r="R19" s="79"/>
    </row>
    <row r="20" spans="1:18" ht="21.75" customHeight="1">
      <c r="A20" s="6" t="s">
        <v>62</v>
      </c>
      <c r="C20" s="22">
        <v>2213650</v>
      </c>
      <c r="D20" s="21"/>
      <c r="E20" s="22">
        <v>26163692723</v>
      </c>
      <c r="F20" s="21"/>
      <c r="G20" s="22">
        <v>18956009997</v>
      </c>
      <c r="H20" s="21"/>
      <c r="I20" s="22">
        <v>7207682726</v>
      </c>
      <c r="J20" s="21"/>
      <c r="K20" s="22">
        <v>2213650</v>
      </c>
      <c r="L20" s="21"/>
      <c r="M20" s="22">
        <v>26163692723</v>
      </c>
      <c r="N20" s="21"/>
      <c r="O20" s="22">
        <v>18956009997</v>
      </c>
      <c r="P20" s="21"/>
      <c r="Q20" s="79">
        <v>7207682726</v>
      </c>
      <c r="R20" s="79"/>
    </row>
    <row r="21" spans="1:18" ht="21.75" customHeight="1">
      <c r="A21" s="6" t="s">
        <v>51</v>
      </c>
      <c r="C21" s="22">
        <v>3128022</v>
      </c>
      <c r="D21" s="21"/>
      <c r="E21" s="22">
        <v>14894075188</v>
      </c>
      <c r="F21" s="21"/>
      <c r="G21" s="22">
        <v>13647541108</v>
      </c>
      <c r="H21" s="21"/>
      <c r="I21" s="22">
        <v>1246534080</v>
      </c>
      <c r="J21" s="21"/>
      <c r="K21" s="22">
        <v>3128022</v>
      </c>
      <c r="L21" s="21"/>
      <c r="M21" s="22">
        <v>14894075188</v>
      </c>
      <c r="N21" s="21"/>
      <c r="O21" s="22">
        <v>17944549818</v>
      </c>
      <c r="P21" s="21"/>
      <c r="Q21" s="79">
        <v>-3050474629</v>
      </c>
      <c r="R21" s="79"/>
    </row>
    <row r="22" spans="1:18" ht="21.75" customHeight="1">
      <c r="A22" s="6" t="s">
        <v>55</v>
      </c>
      <c r="C22" s="22">
        <v>2920909</v>
      </c>
      <c r="D22" s="21"/>
      <c r="E22" s="22">
        <v>14808000916</v>
      </c>
      <c r="F22" s="21"/>
      <c r="G22" s="22">
        <v>11924796032</v>
      </c>
      <c r="H22" s="21"/>
      <c r="I22" s="22">
        <v>2883204884</v>
      </c>
      <c r="J22" s="21"/>
      <c r="K22" s="22">
        <v>2920909</v>
      </c>
      <c r="L22" s="21"/>
      <c r="M22" s="22">
        <v>14808000916</v>
      </c>
      <c r="N22" s="21"/>
      <c r="O22" s="22">
        <v>14263141286</v>
      </c>
      <c r="P22" s="21"/>
      <c r="Q22" s="79">
        <v>544859630</v>
      </c>
      <c r="R22" s="79"/>
    </row>
    <row r="23" spans="1:18" ht="21.75" customHeight="1">
      <c r="A23" s="6" t="s">
        <v>50</v>
      </c>
      <c r="C23" s="22">
        <v>2684135</v>
      </c>
      <c r="D23" s="21"/>
      <c r="E23" s="22">
        <v>87675882077</v>
      </c>
      <c r="F23" s="21"/>
      <c r="G23" s="22">
        <v>81005471085</v>
      </c>
      <c r="H23" s="21"/>
      <c r="I23" s="22">
        <v>6670410992</v>
      </c>
      <c r="J23" s="21"/>
      <c r="K23" s="22">
        <v>2684135</v>
      </c>
      <c r="L23" s="21"/>
      <c r="M23" s="22">
        <v>87675882077</v>
      </c>
      <c r="N23" s="21"/>
      <c r="O23" s="22">
        <v>95520285403</v>
      </c>
      <c r="P23" s="21"/>
      <c r="Q23" s="79">
        <v>-7844403325</v>
      </c>
      <c r="R23" s="79"/>
    </row>
    <row r="24" spans="1:18" ht="21.75" customHeight="1">
      <c r="A24" s="6" t="s">
        <v>21</v>
      </c>
      <c r="C24" s="22">
        <v>161737</v>
      </c>
      <c r="D24" s="21"/>
      <c r="E24" s="22">
        <v>9156117163</v>
      </c>
      <c r="F24" s="21"/>
      <c r="G24" s="22">
        <v>9025889684</v>
      </c>
      <c r="H24" s="21"/>
      <c r="I24" s="22">
        <v>130227479</v>
      </c>
      <c r="J24" s="21"/>
      <c r="K24" s="22">
        <v>161737</v>
      </c>
      <c r="L24" s="21"/>
      <c r="M24" s="22">
        <v>9156117163</v>
      </c>
      <c r="N24" s="21"/>
      <c r="O24" s="22">
        <v>9653467424</v>
      </c>
      <c r="P24" s="21"/>
      <c r="Q24" s="79">
        <v>-497350260</v>
      </c>
      <c r="R24" s="79"/>
    </row>
    <row r="25" spans="1:18" ht="21.75" customHeight="1">
      <c r="A25" s="6" t="s">
        <v>53</v>
      </c>
      <c r="C25" s="22">
        <v>6497199</v>
      </c>
      <c r="D25" s="21"/>
      <c r="E25" s="22">
        <v>32809386583</v>
      </c>
      <c r="F25" s="21"/>
      <c r="G25" s="22">
        <v>36805579954</v>
      </c>
      <c r="H25" s="21"/>
      <c r="I25" s="22">
        <v>-3996193370</v>
      </c>
      <c r="J25" s="21"/>
      <c r="K25" s="22">
        <v>6497199</v>
      </c>
      <c r="L25" s="21"/>
      <c r="M25" s="22">
        <v>32809386583</v>
      </c>
      <c r="N25" s="21"/>
      <c r="O25" s="22">
        <v>49841808070</v>
      </c>
      <c r="P25" s="21"/>
      <c r="Q25" s="79">
        <v>-17032421486</v>
      </c>
      <c r="R25" s="79"/>
    </row>
    <row r="26" spans="1:18" ht="21.75" customHeight="1">
      <c r="A26" s="6" t="s">
        <v>35</v>
      </c>
      <c r="C26" s="22">
        <v>1000000</v>
      </c>
      <c r="D26" s="21"/>
      <c r="E26" s="22">
        <v>19781595000</v>
      </c>
      <c r="F26" s="21"/>
      <c r="G26" s="22">
        <v>19821357000</v>
      </c>
      <c r="H26" s="21"/>
      <c r="I26" s="22">
        <v>-39762000</v>
      </c>
      <c r="J26" s="21"/>
      <c r="K26" s="22">
        <v>1000000</v>
      </c>
      <c r="L26" s="21"/>
      <c r="M26" s="22">
        <v>19781595000</v>
      </c>
      <c r="N26" s="21"/>
      <c r="O26" s="22">
        <v>26342325000</v>
      </c>
      <c r="P26" s="21"/>
      <c r="Q26" s="79">
        <v>-6560730000</v>
      </c>
      <c r="R26" s="79"/>
    </row>
    <row r="27" spans="1:18" ht="21.75" customHeight="1">
      <c r="A27" s="6" t="s">
        <v>33</v>
      </c>
      <c r="C27" s="22">
        <v>2000000</v>
      </c>
      <c r="D27" s="21"/>
      <c r="E27" s="22">
        <v>25089822000</v>
      </c>
      <c r="F27" s="21"/>
      <c r="G27" s="22">
        <v>25745895000</v>
      </c>
      <c r="H27" s="21"/>
      <c r="I27" s="22">
        <v>-656073000</v>
      </c>
      <c r="J27" s="21"/>
      <c r="K27" s="22">
        <v>2000000</v>
      </c>
      <c r="L27" s="21"/>
      <c r="M27" s="22">
        <v>25089822000</v>
      </c>
      <c r="N27" s="21"/>
      <c r="O27" s="22">
        <v>35646633000</v>
      </c>
      <c r="P27" s="21"/>
      <c r="Q27" s="79">
        <v>-10556811000</v>
      </c>
      <c r="R27" s="79"/>
    </row>
    <row r="28" spans="1:18" ht="21.75" customHeight="1">
      <c r="A28" s="6" t="s">
        <v>23</v>
      </c>
      <c r="C28" s="22">
        <v>1141080</v>
      </c>
      <c r="D28" s="21"/>
      <c r="E28" s="22">
        <v>53447771846</v>
      </c>
      <c r="F28" s="21"/>
      <c r="G28" s="22">
        <v>55534866503</v>
      </c>
      <c r="H28" s="21"/>
      <c r="I28" s="22">
        <v>-2087094656</v>
      </c>
      <c r="J28" s="21"/>
      <c r="K28" s="22">
        <v>1141080</v>
      </c>
      <c r="L28" s="21"/>
      <c r="M28" s="22">
        <v>53447771846</v>
      </c>
      <c r="N28" s="21"/>
      <c r="O28" s="22">
        <v>57850347875</v>
      </c>
      <c r="P28" s="21"/>
      <c r="Q28" s="79">
        <v>-4402576028</v>
      </c>
      <c r="R28" s="79"/>
    </row>
    <row r="29" spans="1:18" ht="21.75" customHeight="1">
      <c r="A29" s="6" t="s">
        <v>20</v>
      </c>
      <c r="C29" s="22">
        <v>1300000</v>
      </c>
      <c r="D29" s="21"/>
      <c r="E29" s="22">
        <v>23183234100</v>
      </c>
      <c r="F29" s="21"/>
      <c r="G29" s="22">
        <v>22562946900</v>
      </c>
      <c r="H29" s="21"/>
      <c r="I29" s="22">
        <v>620287200</v>
      </c>
      <c r="J29" s="21"/>
      <c r="K29" s="22">
        <v>1300000</v>
      </c>
      <c r="L29" s="21"/>
      <c r="M29" s="22">
        <v>23183234100</v>
      </c>
      <c r="N29" s="21"/>
      <c r="O29" s="22">
        <v>21942968953</v>
      </c>
      <c r="P29" s="21"/>
      <c r="Q29" s="79">
        <v>1240265147</v>
      </c>
      <c r="R29" s="79"/>
    </row>
    <row r="30" spans="1:18" ht="21.75" customHeight="1">
      <c r="A30" s="6" t="s">
        <v>28</v>
      </c>
      <c r="C30" s="22">
        <v>300000</v>
      </c>
      <c r="D30" s="21"/>
      <c r="E30" s="22">
        <v>6322158000</v>
      </c>
      <c r="F30" s="21"/>
      <c r="G30" s="22">
        <v>5617230919</v>
      </c>
      <c r="H30" s="21"/>
      <c r="I30" s="22">
        <v>704927081</v>
      </c>
      <c r="J30" s="21"/>
      <c r="K30" s="22">
        <v>300000</v>
      </c>
      <c r="L30" s="21"/>
      <c r="M30" s="22">
        <v>6322158000</v>
      </c>
      <c r="N30" s="21"/>
      <c r="O30" s="22">
        <v>7459447764</v>
      </c>
      <c r="P30" s="21"/>
      <c r="Q30" s="79">
        <v>-1137289764</v>
      </c>
      <c r="R30" s="79"/>
    </row>
    <row r="31" spans="1:18" ht="21.75" customHeight="1">
      <c r="A31" s="6" t="s">
        <v>46</v>
      </c>
      <c r="C31" s="22">
        <v>1110466</v>
      </c>
      <c r="D31" s="21"/>
      <c r="E31" s="22">
        <v>9559416578</v>
      </c>
      <c r="F31" s="21"/>
      <c r="G31" s="22">
        <v>11193127494</v>
      </c>
      <c r="H31" s="21"/>
      <c r="I31" s="22">
        <v>-1633710915</v>
      </c>
      <c r="J31" s="21"/>
      <c r="K31" s="22">
        <v>1110466</v>
      </c>
      <c r="L31" s="21"/>
      <c r="M31" s="22">
        <v>9559416578</v>
      </c>
      <c r="N31" s="21"/>
      <c r="O31" s="22">
        <v>14695190892</v>
      </c>
      <c r="P31" s="21"/>
      <c r="Q31" s="79">
        <v>-5135774313</v>
      </c>
      <c r="R31" s="79"/>
    </row>
    <row r="32" spans="1:18" ht="21.75" customHeight="1">
      <c r="A32" s="6" t="s">
        <v>60</v>
      </c>
      <c r="C32" s="22">
        <v>51012</v>
      </c>
      <c r="D32" s="21"/>
      <c r="E32" s="22">
        <v>5433413481</v>
      </c>
      <c r="F32" s="21"/>
      <c r="G32" s="22">
        <v>5370510873</v>
      </c>
      <c r="H32" s="21"/>
      <c r="I32" s="22">
        <v>62902608</v>
      </c>
      <c r="J32" s="21"/>
      <c r="K32" s="22">
        <v>51012</v>
      </c>
      <c r="L32" s="21"/>
      <c r="M32" s="22">
        <v>5433413481</v>
      </c>
      <c r="N32" s="21"/>
      <c r="O32" s="22">
        <v>5370510873</v>
      </c>
      <c r="P32" s="21"/>
      <c r="Q32" s="79">
        <v>62902608</v>
      </c>
      <c r="R32" s="79"/>
    </row>
    <row r="33" spans="1:18" ht="21.75" customHeight="1">
      <c r="A33" s="6" t="s">
        <v>66</v>
      </c>
      <c r="C33" s="22">
        <v>543376</v>
      </c>
      <c r="D33" s="21"/>
      <c r="E33" s="22">
        <v>1692267745</v>
      </c>
      <c r="F33" s="21"/>
      <c r="G33" s="22">
        <v>1569915793</v>
      </c>
      <c r="H33" s="21"/>
      <c r="I33" s="22">
        <v>122351952</v>
      </c>
      <c r="J33" s="21"/>
      <c r="K33" s="22">
        <v>543376</v>
      </c>
      <c r="L33" s="21"/>
      <c r="M33" s="22">
        <v>1692267745</v>
      </c>
      <c r="N33" s="21"/>
      <c r="O33" s="22">
        <v>1569915793</v>
      </c>
      <c r="P33" s="21"/>
      <c r="Q33" s="79">
        <v>122351952</v>
      </c>
      <c r="R33" s="79"/>
    </row>
    <row r="34" spans="1:18" ht="21.75" customHeight="1">
      <c r="A34" s="6" t="s">
        <v>52</v>
      </c>
      <c r="C34" s="22">
        <v>1316666</v>
      </c>
      <c r="D34" s="21"/>
      <c r="E34" s="22">
        <v>32982562299</v>
      </c>
      <c r="F34" s="21"/>
      <c r="G34" s="22">
        <v>27153096339</v>
      </c>
      <c r="H34" s="21"/>
      <c r="I34" s="22">
        <v>5829465960</v>
      </c>
      <c r="J34" s="21"/>
      <c r="K34" s="22">
        <v>1316666</v>
      </c>
      <c r="L34" s="21"/>
      <c r="M34" s="22">
        <v>32982562299</v>
      </c>
      <c r="N34" s="21"/>
      <c r="O34" s="22">
        <v>33284638406</v>
      </c>
      <c r="P34" s="21"/>
      <c r="Q34" s="79">
        <v>-302076106</v>
      </c>
      <c r="R34" s="79"/>
    </row>
    <row r="35" spans="1:18" ht="21.75" customHeight="1">
      <c r="A35" s="6" t="s">
        <v>39</v>
      </c>
      <c r="C35" s="22">
        <v>194</v>
      </c>
      <c r="D35" s="21"/>
      <c r="E35" s="22">
        <v>5233832</v>
      </c>
      <c r="F35" s="21"/>
      <c r="G35" s="22">
        <v>4344813</v>
      </c>
      <c r="H35" s="21"/>
      <c r="I35" s="22">
        <v>889019</v>
      </c>
      <c r="J35" s="21"/>
      <c r="K35" s="22">
        <v>194</v>
      </c>
      <c r="L35" s="21"/>
      <c r="M35" s="22">
        <v>5233832</v>
      </c>
      <c r="N35" s="21"/>
      <c r="O35" s="22">
        <v>5515387</v>
      </c>
      <c r="P35" s="21"/>
      <c r="Q35" s="79">
        <v>-281554</v>
      </c>
      <c r="R35" s="79"/>
    </row>
    <row r="36" spans="1:18" ht="21.75" customHeight="1">
      <c r="A36" s="6" t="s">
        <v>22</v>
      </c>
      <c r="C36" s="22">
        <v>4368958</v>
      </c>
      <c r="D36" s="21"/>
      <c r="E36" s="22">
        <v>50942952469</v>
      </c>
      <c r="F36" s="21"/>
      <c r="G36" s="22">
        <v>53119009415</v>
      </c>
      <c r="H36" s="21"/>
      <c r="I36" s="22">
        <v>-2176056945</v>
      </c>
      <c r="J36" s="21"/>
      <c r="K36" s="22">
        <v>4368958</v>
      </c>
      <c r="L36" s="21"/>
      <c r="M36" s="22">
        <v>50942952469</v>
      </c>
      <c r="N36" s="21"/>
      <c r="O36" s="22">
        <v>72915439489</v>
      </c>
      <c r="P36" s="21"/>
      <c r="Q36" s="79">
        <v>-21972487019</v>
      </c>
      <c r="R36" s="79"/>
    </row>
    <row r="37" spans="1:18" ht="21.75" customHeight="1">
      <c r="A37" s="6" t="s">
        <v>45</v>
      </c>
      <c r="C37" s="22">
        <v>4665754</v>
      </c>
      <c r="D37" s="21"/>
      <c r="E37" s="22">
        <v>33810967247</v>
      </c>
      <c r="F37" s="21"/>
      <c r="G37" s="22">
        <v>32859729997</v>
      </c>
      <c r="H37" s="21"/>
      <c r="I37" s="22">
        <v>951237250</v>
      </c>
      <c r="J37" s="21"/>
      <c r="K37" s="22">
        <v>4665754</v>
      </c>
      <c r="L37" s="21"/>
      <c r="M37" s="22">
        <v>33810967247</v>
      </c>
      <c r="N37" s="21"/>
      <c r="O37" s="22">
        <v>35155985149</v>
      </c>
      <c r="P37" s="21"/>
      <c r="Q37" s="79">
        <v>-1345017901</v>
      </c>
      <c r="R37" s="79"/>
    </row>
    <row r="38" spans="1:18" ht="21.75" customHeight="1">
      <c r="A38" s="6" t="s">
        <v>38</v>
      </c>
      <c r="C38" s="22">
        <v>5656009</v>
      </c>
      <c r="D38" s="21"/>
      <c r="E38" s="22">
        <v>89226785696</v>
      </c>
      <c r="F38" s="21"/>
      <c r="G38" s="22">
        <v>84499156084</v>
      </c>
      <c r="H38" s="21"/>
      <c r="I38" s="22">
        <v>4727629612</v>
      </c>
      <c r="J38" s="21"/>
      <c r="K38" s="22">
        <v>5656009</v>
      </c>
      <c r="L38" s="21"/>
      <c r="M38" s="22">
        <v>89226785696</v>
      </c>
      <c r="N38" s="21"/>
      <c r="O38" s="22">
        <v>91250833764</v>
      </c>
      <c r="P38" s="21"/>
      <c r="Q38" s="79">
        <v>-2024048067</v>
      </c>
      <c r="R38" s="79"/>
    </row>
    <row r="39" spans="1:18" ht="21.75" customHeight="1">
      <c r="A39" s="6" t="s">
        <v>59</v>
      </c>
      <c r="C39" s="22">
        <v>192393</v>
      </c>
      <c r="D39" s="21"/>
      <c r="E39" s="22">
        <v>7812491488</v>
      </c>
      <c r="F39" s="21"/>
      <c r="G39" s="22">
        <v>8041989402</v>
      </c>
      <c r="H39" s="21"/>
      <c r="I39" s="22">
        <v>-229497913</v>
      </c>
      <c r="J39" s="21"/>
      <c r="K39" s="22">
        <v>192393</v>
      </c>
      <c r="L39" s="21"/>
      <c r="M39" s="22">
        <v>7812491488</v>
      </c>
      <c r="N39" s="21"/>
      <c r="O39" s="22">
        <v>8642371049</v>
      </c>
      <c r="P39" s="21"/>
      <c r="Q39" s="79">
        <v>-829879560</v>
      </c>
      <c r="R39" s="79"/>
    </row>
    <row r="40" spans="1:18" ht="21.75" customHeight="1">
      <c r="A40" s="6" t="s">
        <v>42</v>
      </c>
      <c r="C40" s="22">
        <v>6796334</v>
      </c>
      <c r="D40" s="21"/>
      <c r="E40" s="22">
        <v>32968771565</v>
      </c>
      <c r="F40" s="21"/>
      <c r="G40" s="22">
        <v>34481532920</v>
      </c>
      <c r="H40" s="21"/>
      <c r="I40" s="22">
        <v>-1512761354</v>
      </c>
      <c r="J40" s="21"/>
      <c r="K40" s="22">
        <v>6796334</v>
      </c>
      <c r="L40" s="21"/>
      <c r="M40" s="22">
        <v>32968771565</v>
      </c>
      <c r="N40" s="21"/>
      <c r="O40" s="22">
        <v>47469364179</v>
      </c>
      <c r="P40" s="21"/>
      <c r="Q40" s="79">
        <v>-14500592613</v>
      </c>
      <c r="R40" s="79"/>
    </row>
    <row r="41" spans="1:18" ht="21.75" customHeight="1">
      <c r="A41" s="6" t="s">
        <v>41</v>
      </c>
      <c r="C41" s="22">
        <v>6400000</v>
      </c>
      <c r="D41" s="21"/>
      <c r="E41" s="22">
        <v>24003524160</v>
      </c>
      <c r="F41" s="21"/>
      <c r="G41" s="22">
        <v>20576039760</v>
      </c>
      <c r="H41" s="21"/>
      <c r="I41" s="22">
        <v>3427484400</v>
      </c>
      <c r="J41" s="21"/>
      <c r="K41" s="22">
        <v>6400000</v>
      </c>
      <c r="L41" s="21"/>
      <c r="M41" s="22">
        <v>24003524160</v>
      </c>
      <c r="N41" s="21"/>
      <c r="O41" s="22">
        <v>30110967360</v>
      </c>
      <c r="P41" s="21"/>
      <c r="Q41" s="79">
        <v>-6107443200</v>
      </c>
      <c r="R41" s="79"/>
    </row>
    <row r="42" spans="1:18" ht="21.75" customHeight="1">
      <c r="A42" s="6" t="s">
        <v>58</v>
      </c>
      <c r="C42" s="22">
        <v>1200000</v>
      </c>
      <c r="D42" s="21"/>
      <c r="E42" s="22">
        <v>13908747600</v>
      </c>
      <c r="F42" s="21"/>
      <c r="G42" s="22">
        <v>17177184000</v>
      </c>
      <c r="H42" s="21"/>
      <c r="I42" s="22">
        <v>-3268436400</v>
      </c>
      <c r="J42" s="21"/>
      <c r="K42" s="22">
        <v>1200000</v>
      </c>
      <c r="L42" s="21"/>
      <c r="M42" s="22">
        <v>13908747600</v>
      </c>
      <c r="N42" s="21"/>
      <c r="O42" s="22">
        <v>24739636745</v>
      </c>
      <c r="P42" s="21"/>
      <c r="Q42" s="79">
        <v>-10830889145</v>
      </c>
      <c r="R42" s="79"/>
    </row>
    <row r="43" spans="1:18" ht="21.75" customHeight="1">
      <c r="A43" s="6" t="s">
        <v>43</v>
      </c>
      <c r="C43" s="22">
        <v>9731010</v>
      </c>
      <c r="D43" s="21"/>
      <c r="E43" s="22">
        <v>38595710857</v>
      </c>
      <c r="F43" s="21"/>
      <c r="G43" s="22">
        <v>36178161903</v>
      </c>
      <c r="H43" s="21"/>
      <c r="I43" s="22">
        <v>2417548954</v>
      </c>
      <c r="J43" s="21"/>
      <c r="K43" s="22">
        <v>9731010</v>
      </c>
      <c r="L43" s="21"/>
      <c r="M43" s="22">
        <v>38595710857</v>
      </c>
      <c r="N43" s="21"/>
      <c r="O43" s="22">
        <v>40142061571</v>
      </c>
      <c r="P43" s="21"/>
      <c r="Q43" s="79">
        <v>-1546350713</v>
      </c>
      <c r="R43" s="79"/>
    </row>
    <row r="44" spans="1:18" ht="21.75" customHeight="1">
      <c r="A44" s="6" t="s">
        <v>40</v>
      </c>
      <c r="C44" s="22">
        <v>9890993</v>
      </c>
      <c r="D44" s="21"/>
      <c r="E44" s="22">
        <v>54607714400</v>
      </c>
      <c r="F44" s="21"/>
      <c r="G44" s="22">
        <v>49453740375</v>
      </c>
      <c r="H44" s="21"/>
      <c r="I44" s="22">
        <v>5153974025</v>
      </c>
      <c r="J44" s="21"/>
      <c r="K44" s="22">
        <v>9890993</v>
      </c>
      <c r="L44" s="21"/>
      <c r="M44" s="22">
        <v>54607714400</v>
      </c>
      <c r="N44" s="21"/>
      <c r="O44" s="22">
        <v>55595460475</v>
      </c>
      <c r="P44" s="21"/>
      <c r="Q44" s="79">
        <v>-987746074</v>
      </c>
      <c r="R44" s="79"/>
    </row>
    <row r="45" spans="1:18" ht="21.75" customHeight="1">
      <c r="A45" s="6" t="s">
        <v>47</v>
      </c>
      <c r="C45" s="22">
        <v>1210000</v>
      </c>
      <c r="D45" s="21"/>
      <c r="E45" s="22">
        <v>9562263975</v>
      </c>
      <c r="F45" s="21"/>
      <c r="G45" s="22">
        <v>9874992105</v>
      </c>
      <c r="H45" s="21"/>
      <c r="I45" s="22">
        <v>-312728130</v>
      </c>
      <c r="J45" s="21"/>
      <c r="K45" s="22">
        <v>1210000</v>
      </c>
      <c r="L45" s="21"/>
      <c r="M45" s="22">
        <v>9562263975</v>
      </c>
      <c r="N45" s="21"/>
      <c r="O45" s="22">
        <v>13663813705</v>
      </c>
      <c r="P45" s="21"/>
      <c r="Q45" s="79">
        <v>-4101549730</v>
      </c>
      <c r="R45" s="79"/>
    </row>
    <row r="46" spans="1:18" ht="21.75" customHeight="1">
      <c r="A46" s="6" t="s">
        <v>31</v>
      </c>
      <c r="C46" s="22">
        <v>1400000</v>
      </c>
      <c r="D46" s="21"/>
      <c r="E46" s="22">
        <v>10047857400</v>
      </c>
      <c r="F46" s="21"/>
      <c r="G46" s="22">
        <v>9915017520</v>
      </c>
      <c r="H46" s="21"/>
      <c r="I46" s="22">
        <v>132839880</v>
      </c>
      <c r="J46" s="21"/>
      <c r="K46" s="22">
        <v>1400000</v>
      </c>
      <c r="L46" s="21"/>
      <c r="M46" s="22">
        <v>10047857400</v>
      </c>
      <c r="N46" s="21"/>
      <c r="O46" s="22">
        <v>10031796738</v>
      </c>
      <c r="P46" s="21"/>
      <c r="Q46" s="79">
        <v>16060662</v>
      </c>
      <c r="R46" s="79"/>
    </row>
    <row r="47" spans="1:18" ht="21.75" customHeight="1">
      <c r="A47" s="6" t="s">
        <v>19</v>
      </c>
      <c r="C47" s="22">
        <v>6209134</v>
      </c>
      <c r="D47" s="21"/>
      <c r="E47" s="22">
        <v>19127615733</v>
      </c>
      <c r="F47" s="21"/>
      <c r="G47" s="22">
        <v>19022688509</v>
      </c>
      <c r="H47" s="21"/>
      <c r="I47" s="22">
        <v>104927224</v>
      </c>
      <c r="J47" s="21"/>
      <c r="K47" s="22">
        <v>6209134</v>
      </c>
      <c r="L47" s="21"/>
      <c r="M47" s="22">
        <v>19127615733</v>
      </c>
      <c r="N47" s="21"/>
      <c r="O47" s="22">
        <v>23892546145</v>
      </c>
      <c r="P47" s="21"/>
      <c r="Q47" s="79">
        <v>-4764930411</v>
      </c>
      <c r="R47" s="79"/>
    </row>
    <row r="48" spans="1:18" ht="21.75" customHeight="1">
      <c r="A48" s="6" t="s">
        <v>56</v>
      </c>
      <c r="C48" s="22">
        <v>18416948</v>
      </c>
      <c r="D48" s="21"/>
      <c r="E48" s="22">
        <v>144994347902</v>
      </c>
      <c r="F48" s="21"/>
      <c r="G48" s="22">
        <v>136285578552</v>
      </c>
      <c r="H48" s="21"/>
      <c r="I48" s="22">
        <v>8708769350</v>
      </c>
      <c r="J48" s="21"/>
      <c r="K48" s="22">
        <v>18416948</v>
      </c>
      <c r="L48" s="21"/>
      <c r="M48" s="22">
        <v>144994347902</v>
      </c>
      <c r="N48" s="21"/>
      <c r="O48" s="22">
        <v>121700354887</v>
      </c>
      <c r="P48" s="21"/>
      <c r="Q48" s="79">
        <v>23293993015</v>
      </c>
      <c r="R48" s="79"/>
    </row>
    <row r="49" spans="1:18" ht="21.75" customHeight="1">
      <c r="A49" s="6" t="s">
        <v>61</v>
      </c>
      <c r="C49" s="22">
        <v>514382</v>
      </c>
      <c r="D49" s="21"/>
      <c r="E49" s="22">
        <v>2520814635</v>
      </c>
      <c r="F49" s="21"/>
      <c r="G49" s="22">
        <v>2534721428</v>
      </c>
      <c r="H49" s="21"/>
      <c r="I49" s="22">
        <v>-13906792</v>
      </c>
      <c r="J49" s="21"/>
      <c r="K49" s="22">
        <v>514382</v>
      </c>
      <c r="L49" s="21"/>
      <c r="M49" s="22">
        <v>2520814635</v>
      </c>
      <c r="N49" s="21"/>
      <c r="O49" s="22">
        <v>2534721428</v>
      </c>
      <c r="P49" s="21"/>
      <c r="Q49" s="79">
        <v>-13906792</v>
      </c>
      <c r="R49" s="79"/>
    </row>
    <row r="50" spans="1:18" ht="21.75" customHeight="1">
      <c r="A50" s="6" t="s">
        <v>27</v>
      </c>
      <c r="C50" s="22">
        <v>3937812</v>
      </c>
      <c r="D50" s="21"/>
      <c r="E50" s="22">
        <v>93084004402</v>
      </c>
      <c r="F50" s="21"/>
      <c r="G50" s="22">
        <v>77074181946</v>
      </c>
      <c r="H50" s="21"/>
      <c r="I50" s="22">
        <v>16009822456</v>
      </c>
      <c r="J50" s="21"/>
      <c r="K50" s="22">
        <v>3937812</v>
      </c>
      <c r="L50" s="21"/>
      <c r="M50" s="22">
        <v>93084004402</v>
      </c>
      <c r="N50" s="21"/>
      <c r="O50" s="22">
        <v>102087083045</v>
      </c>
      <c r="P50" s="21"/>
      <c r="Q50" s="79">
        <v>-9003078642</v>
      </c>
      <c r="R50" s="79"/>
    </row>
    <row r="51" spans="1:18" ht="21.75" customHeight="1">
      <c r="A51" s="6" t="s">
        <v>36</v>
      </c>
      <c r="C51" s="22">
        <v>23700000</v>
      </c>
      <c r="D51" s="21"/>
      <c r="E51" s="22">
        <v>139704781050</v>
      </c>
      <c r="F51" s="21"/>
      <c r="G51" s="22">
        <v>114232944305</v>
      </c>
      <c r="H51" s="21"/>
      <c r="I51" s="22">
        <v>25471836745</v>
      </c>
      <c r="J51" s="21"/>
      <c r="K51" s="22">
        <v>23700000</v>
      </c>
      <c r="L51" s="21"/>
      <c r="M51" s="22">
        <v>139704781050</v>
      </c>
      <c r="N51" s="21"/>
      <c r="O51" s="22">
        <v>104572523583</v>
      </c>
      <c r="P51" s="21"/>
      <c r="Q51" s="79">
        <v>35132257467</v>
      </c>
      <c r="R51" s="79"/>
    </row>
    <row r="52" spans="1:18" ht="21.75" customHeight="1">
      <c r="A52" s="6" t="s">
        <v>49</v>
      </c>
      <c r="C52" s="22">
        <v>17151934</v>
      </c>
      <c r="D52" s="21"/>
      <c r="E52" s="22">
        <v>29001845867</v>
      </c>
      <c r="F52" s="21"/>
      <c r="G52" s="22">
        <v>26545229208</v>
      </c>
      <c r="H52" s="21"/>
      <c r="I52" s="22">
        <v>2456616659</v>
      </c>
      <c r="J52" s="21"/>
      <c r="K52" s="22">
        <v>17151934</v>
      </c>
      <c r="L52" s="21"/>
      <c r="M52" s="22">
        <v>29001845867</v>
      </c>
      <c r="N52" s="21"/>
      <c r="O52" s="22">
        <v>27356296261</v>
      </c>
      <c r="P52" s="21"/>
      <c r="Q52" s="79">
        <v>1645549606</v>
      </c>
      <c r="R52" s="79"/>
    </row>
    <row r="53" spans="1:18" ht="21.75" customHeight="1">
      <c r="A53" s="6" t="s">
        <v>63</v>
      </c>
      <c r="C53" s="22">
        <v>125000</v>
      </c>
      <c r="D53" s="21"/>
      <c r="E53" s="22">
        <v>3162321562</v>
      </c>
      <c r="F53" s="21"/>
      <c r="G53" s="22">
        <v>2414690535</v>
      </c>
      <c r="H53" s="21"/>
      <c r="I53" s="22">
        <v>747631027</v>
      </c>
      <c r="J53" s="21"/>
      <c r="K53" s="22">
        <v>125000</v>
      </c>
      <c r="L53" s="21"/>
      <c r="M53" s="22">
        <v>3162321562</v>
      </c>
      <c r="N53" s="21"/>
      <c r="O53" s="22">
        <v>2414690535</v>
      </c>
      <c r="P53" s="21"/>
      <c r="Q53" s="79">
        <v>747631027</v>
      </c>
      <c r="R53" s="79"/>
    </row>
    <row r="54" spans="1:18" ht="21.75" customHeight="1">
      <c r="A54" s="6" t="s">
        <v>37</v>
      </c>
      <c r="C54" s="22">
        <v>1427620</v>
      </c>
      <c r="D54" s="21"/>
      <c r="E54" s="22">
        <v>5790032696</v>
      </c>
      <c r="F54" s="21"/>
      <c r="G54" s="22">
        <v>5659473136</v>
      </c>
      <c r="H54" s="21"/>
      <c r="I54" s="22">
        <v>130559560</v>
      </c>
      <c r="J54" s="21"/>
      <c r="K54" s="22">
        <v>1427620</v>
      </c>
      <c r="L54" s="21"/>
      <c r="M54" s="22">
        <v>5790032696</v>
      </c>
      <c r="N54" s="21"/>
      <c r="O54" s="22">
        <v>6398837605</v>
      </c>
      <c r="P54" s="21"/>
      <c r="Q54" s="79">
        <v>-608804908</v>
      </c>
      <c r="R54" s="79"/>
    </row>
    <row r="55" spans="1:18" ht="21.75" customHeight="1">
      <c r="A55" s="6" t="s">
        <v>67</v>
      </c>
      <c r="C55" s="22">
        <v>328167</v>
      </c>
      <c r="D55" s="21"/>
      <c r="E55" s="22">
        <v>963637356</v>
      </c>
      <c r="F55" s="21"/>
      <c r="G55" s="22">
        <v>1123642300</v>
      </c>
      <c r="H55" s="21"/>
      <c r="I55" s="22">
        <v>-160004943</v>
      </c>
      <c r="J55" s="21"/>
      <c r="K55" s="22">
        <v>328167</v>
      </c>
      <c r="L55" s="21"/>
      <c r="M55" s="22">
        <v>963637356</v>
      </c>
      <c r="N55" s="21"/>
      <c r="O55" s="22">
        <v>1123642300</v>
      </c>
      <c r="P55" s="21"/>
      <c r="Q55" s="79">
        <v>-160004943</v>
      </c>
      <c r="R55" s="79"/>
    </row>
    <row r="56" spans="1:18" ht="21.75" customHeight="1">
      <c r="A56" s="6" t="s">
        <v>32</v>
      </c>
      <c r="C56" s="22">
        <v>616206</v>
      </c>
      <c r="D56" s="21"/>
      <c r="E56" s="22">
        <v>28054312502</v>
      </c>
      <c r="F56" s="21"/>
      <c r="G56" s="22">
        <v>23184622887</v>
      </c>
      <c r="H56" s="21"/>
      <c r="I56" s="22">
        <v>4869689615</v>
      </c>
      <c r="J56" s="21"/>
      <c r="K56" s="22">
        <v>616206</v>
      </c>
      <c r="L56" s="21"/>
      <c r="M56" s="22">
        <v>28054312502</v>
      </c>
      <c r="N56" s="21"/>
      <c r="O56" s="22">
        <v>21654915097</v>
      </c>
      <c r="P56" s="21"/>
      <c r="Q56" s="79">
        <v>6399397405</v>
      </c>
      <c r="R56" s="79"/>
    </row>
    <row r="57" spans="1:18" ht="21.75" customHeight="1">
      <c r="A57" s="6" t="s">
        <v>44</v>
      </c>
      <c r="C57" s="22">
        <v>362898</v>
      </c>
      <c r="D57" s="21"/>
      <c r="E57" s="22">
        <v>455973788</v>
      </c>
      <c r="F57" s="21"/>
      <c r="G57" s="22">
        <v>511166818</v>
      </c>
      <c r="H57" s="21"/>
      <c r="I57" s="22">
        <v>-55193029</v>
      </c>
      <c r="J57" s="21"/>
      <c r="K57" s="22">
        <v>362898</v>
      </c>
      <c r="L57" s="21"/>
      <c r="M57" s="22">
        <v>455973788</v>
      </c>
      <c r="N57" s="21"/>
      <c r="O57" s="22">
        <v>780638669</v>
      </c>
      <c r="P57" s="21"/>
      <c r="Q57" s="79">
        <v>-324664880</v>
      </c>
      <c r="R57" s="79"/>
    </row>
    <row r="58" spans="1:18" ht="21.75" customHeight="1">
      <c r="A58" s="6" t="s">
        <v>64</v>
      </c>
      <c r="C58" s="22">
        <v>1562500</v>
      </c>
      <c r="D58" s="21"/>
      <c r="E58" s="22">
        <v>4260436171</v>
      </c>
      <c r="F58" s="21"/>
      <c r="G58" s="22">
        <v>3984798513</v>
      </c>
      <c r="H58" s="21"/>
      <c r="I58" s="22">
        <v>275637658</v>
      </c>
      <c r="J58" s="21"/>
      <c r="K58" s="22">
        <v>1562500</v>
      </c>
      <c r="L58" s="21"/>
      <c r="M58" s="22">
        <v>4260436171</v>
      </c>
      <c r="N58" s="21"/>
      <c r="O58" s="22">
        <v>3984798513</v>
      </c>
      <c r="P58" s="21"/>
      <c r="Q58" s="79">
        <v>275637658</v>
      </c>
      <c r="R58" s="79"/>
    </row>
    <row r="59" spans="1:18" ht="21.75" customHeight="1">
      <c r="A59" s="6" t="s">
        <v>151</v>
      </c>
      <c r="C59" s="22">
        <v>0</v>
      </c>
      <c r="D59" s="22"/>
      <c r="E59" s="22">
        <v>0</v>
      </c>
      <c r="F59" s="22"/>
      <c r="G59" s="22">
        <v>64859866</v>
      </c>
      <c r="H59" s="22"/>
      <c r="I59" s="22">
        <v>64859866</v>
      </c>
      <c r="J59" s="22"/>
      <c r="K59" s="22">
        <v>0</v>
      </c>
      <c r="L59" s="22"/>
      <c r="M59" s="22">
        <v>0</v>
      </c>
      <c r="N59" s="22"/>
      <c r="O59" s="22">
        <v>0</v>
      </c>
      <c r="P59" s="22"/>
      <c r="Q59" s="22">
        <v>0</v>
      </c>
      <c r="R59" s="22"/>
    </row>
    <row r="60" spans="1:18" ht="21.75" customHeight="1">
      <c r="A60" s="10" t="s">
        <v>68</v>
      </c>
      <c r="C60" s="11">
        <f>SUM(C9:C59)</f>
        <v>164816502</v>
      </c>
      <c r="E60" s="11">
        <f>SUM(E9:E59)</f>
        <v>1529296605388</v>
      </c>
      <c r="G60" s="11">
        <f>SUM(G9:G59)</f>
        <v>1438663429137</v>
      </c>
      <c r="I60" s="11">
        <f>SUM(I9:I59)</f>
        <v>90762895994</v>
      </c>
      <c r="K60" s="11">
        <f>SUM(K9:K59)</f>
        <v>164816502</v>
      </c>
      <c r="M60" s="11">
        <f>SUM(M9:M59)</f>
        <v>1529296605388</v>
      </c>
      <c r="O60" s="11">
        <f>SUM(O9:O59)</f>
        <v>1592783332964</v>
      </c>
      <c r="Q60" s="95">
        <f>SUM(Q9:R58)</f>
        <v>-63486727550</v>
      </c>
      <c r="R60" s="95"/>
    </row>
    <row r="61" spans="1:18">
      <c r="I61" s="66"/>
      <c r="J61" s="66"/>
      <c r="K61" s="66"/>
      <c r="L61" s="66"/>
      <c r="M61" s="66"/>
      <c r="N61" s="66"/>
      <c r="O61" s="66"/>
      <c r="P61" s="66"/>
      <c r="Q61" s="66"/>
    </row>
    <row r="62" spans="1:18" ht="18.75">
      <c r="I62" s="75">
        <v>90762895983</v>
      </c>
      <c r="J62" s="66"/>
      <c r="K62" s="66"/>
      <c r="L62" s="66"/>
      <c r="M62" s="66"/>
      <c r="N62" s="66"/>
      <c r="O62" s="66"/>
      <c r="P62" s="66"/>
      <c r="Q62" s="75">
        <v>63486727576</v>
      </c>
    </row>
    <row r="63" spans="1:18">
      <c r="I63" s="67">
        <f>I60-I62</f>
        <v>11</v>
      </c>
      <c r="J63" s="66"/>
      <c r="K63" s="66"/>
      <c r="L63" s="66"/>
      <c r="M63" s="66"/>
      <c r="N63" s="66"/>
      <c r="O63" s="66"/>
      <c r="P63" s="66"/>
      <c r="Q63" s="67">
        <f>Q60+Q62</f>
        <v>26</v>
      </c>
    </row>
  </sheetData>
  <mergeCells count="59">
    <mergeCell ref="A1:Q1"/>
    <mergeCell ref="A2:R2"/>
    <mergeCell ref="A3:R3"/>
    <mergeCell ref="A6:R6"/>
    <mergeCell ref="A7:A8"/>
    <mergeCell ref="C7:I7"/>
    <mergeCell ref="K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60:R60"/>
    <mergeCell ref="Q54:R54"/>
    <mergeCell ref="Q55:R55"/>
    <mergeCell ref="Q56:R56"/>
    <mergeCell ref="Q57:R57"/>
    <mergeCell ref="Q58:R58"/>
  </mergeCells>
  <pageMargins left="0.39" right="0.39" top="0.39" bottom="0.39" header="0" footer="0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13"/>
  <sheetViews>
    <sheetView rightToLeft="1" tabSelected="1" view="pageBreakPreview" zoomScaleNormal="100" zoomScaleSheetLayoutView="100" workbookViewId="0">
      <selection activeCell="K11" sqref="K11"/>
    </sheetView>
  </sheetViews>
  <sheetFormatPr defaultRowHeight="12.75"/>
  <cols>
    <col min="1" max="1" width="53.42578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1.75" customHeight="1">
      <c r="A2" s="87" t="s">
        <v>76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s="93" customFormat="1" ht="14.45" customHeight="1"/>
    <row r="5" spans="1:13" ht="14.45" customHeight="1">
      <c r="A5" s="91" t="s">
        <v>140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ht="14.45" customHeight="1">
      <c r="A6" s="84" t="s">
        <v>77</v>
      </c>
      <c r="C6" s="84" t="s">
        <v>89</v>
      </c>
      <c r="D6" s="84"/>
      <c r="E6" s="84"/>
      <c r="F6" s="84"/>
      <c r="G6" s="84"/>
      <c r="I6" s="84" t="s">
        <v>90</v>
      </c>
      <c r="J6" s="84"/>
      <c r="K6" s="84"/>
      <c r="L6" s="84"/>
      <c r="M6" s="84"/>
    </row>
    <row r="7" spans="1:13" ht="45" customHeight="1">
      <c r="A7" s="84"/>
      <c r="C7" s="12" t="s">
        <v>138</v>
      </c>
      <c r="D7" s="2"/>
      <c r="E7" s="12" t="s">
        <v>112</v>
      </c>
      <c r="F7" s="2"/>
      <c r="G7" s="12" t="s">
        <v>139</v>
      </c>
      <c r="I7" s="12" t="s">
        <v>138</v>
      </c>
      <c r="J7" s="2"/>
      <c r="K7" s="12" t="s">
        <v>112</v>
      </c>
      <c r="L7" s="2"/>
      <c r="M7" s="12" t="s">
        <v>139</v>
      </c>
    </row>
    <row r="8" spans="1:13" ht="21.75" customHeight="1">
      <c r="A8" s="44" t="s">
        <v>74</v>
      </c>
      <c r="B8" s="21"/>
      <c r="C8" s="20">
        <v>15493944</v>
      </c>
      <c r="D8" s="21"/>
      <c r="E8" s="20">
        <v>0</v>
      </c>
      <c r="F8" s="21"/>
      <c r="G8" s="20">
        <v>15493944</v>
      </c>
      <c r="H8" s="21"/>
      <c r="I8" s="20">
        <v>21892765</v>
      </c>
      <c r="J8" s="21"/>
      <c r="K8" s="20">
        <v>0</v>
      </c>
      <c r="L8" s="21"/>
      <c r="M8" s="20">
        <v>21892765</v>
      </c>
    </row>
    <row r="9" spans="1:13" ht="21.75" customHeight="1">
      <c r="A9" s="45" t="s">
        <v>75</v>
      </c>
      <c r="B9" s="21"/>
      <c r="C9" s="23">
        <v>1401088</v>
      </c>
      <c r="D9" s="21"/>
      <c r="E9" s="23">
        <v>0</v>
      </c>
      <c r="F9" s="21"/>
      <c r="G9" s="23">
        <v>1401088</v>
      </c>
      <c r="H9" s="21"/>
      <c r="I9" s="23">
        <v>3344423</v>
      </c>
      <c r="J9" s="21"/>
      <c r="K9" s="23">
        <v>0</v>
      </c>
      <c r="L9" s="21"/>
      <c r="M9" s="23">
        <v>3344423</v>
      </c>
    </row>
    <row r="10" spans="1:13" ht="21.75" customHeight="1">
      <c r="A10" s="10" t="s">
        <v>68</v>
      </c>
      <c r="B10" s="21"/>
      <c r="C10" s="24">
        <v>16895032</v>
      </c>
      <c r="D10" s="21"/>
      <c r="E10" s="24">
        <v>0</v>
      </c>
      <c r="F10" s="21"/>
      <c r="G10" s="24">
        <f>SUM(G8:G9)</f>
        <v>16895032</v>
      </c>
      <c r="H10" s="21"/>
      <c r="I10" s="24">
        <v>25237188</v>
      </c>
      <c r="J10" s="21"/>
      <c r="K10" s="24">
        <v>0</v>
      </c>
      <c r="L10" s="21"/>
      <c r="M10" s="24">
        <f>SUM(M8:M9)</f>
        <v>25237188</v>
      </c>
    </row>
    <row r="12" spans="1:13">
      <c r="M12" s="28"/>
    </row>
    <row r="13" spans="1:13">
      <c r="M13" s="28"/>
    </row>
  </sheetData>
  <mergeCells count="8">
    <mergeCell ref="A1:M1"/>
    <mergeCell ref="A2:M2"/>
    <mergeCell ref="A3:M3"/>
    <mergeCell ref="A5:M5"/>
    <mergeCell ref="A6:A7"/>
    <mergeCell ref="C6:G6"/>
    <mergeCell ref="I6:M6"/>
    <mergeCell ref="A4:XFD4"/>
  </mergeCells>
  <pageMargins left="0.39" right="0.39" top="0.39" bottom="0.3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66"/>
  <sheetViews>
    <sheetView rightToLeft="1" view="pageBreakPreview" topLeftCell="A28" zoomScale="60" zoomScaleNormal="100" workbookViewId="0">
      <selection activeCell="Z66" sqref="X64:Z66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9.140625" bestFit="1" customWidth="1"/>
    <col min="9" max="9" width="1.28515625" customWidth="1"/>
    <col min="10" max="10" width="19.42578125" bestFit="1" customWidth="1"/>
    <col min="11" max="11" width="1.28515625" customWidth="1"/>
    <col min="12" max="12" width="14.28515625" customWidth="1"/>
    <col min="13" max="13" width="1.28515625" customWidth="1"/>
    <col min="14" max="14" width="16.140625" bestFit="1" customWidth="1"/>
    <col min="15" max="15" width="1.28515625" customWidth="1"/>
    <col min="16" max="16" width="14.28515625" customWidth="1"/>
    <col min="17" max="17" width="1.28515625" customWidth="1"/>
    <col min="18" max="18" width="16.285156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140625" bestFit="1" customWidth="1"/>
    <col min="25" max="25" width="1.28515625" customWidth="1"/>
    <col min="26" max="26" width="19" bestFit="1" customWidth="1"/>
    <col min="27" max="27" width="1.28515625" customWidth="1"/>
    <col min="28" max="28" width="18.28515625" bestFit="1" customWidth="1"/>
    <col min="29" max="29" width="0.28515625" customWidth="1"/>
    <col min="31" max="31" width="23.42578125" customWidth="1"/>
  </cols>
  <sheetData>
    <row r="1" spans="1:31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31" ht="21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31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31" ht="21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31" ht="21.7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31" ht="21">
      <c r="A6" s="14" t="s">
        <v>147</v>
      </c>
      <c r="B6" s="14" t="s">
        <v>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1" ht="6.7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31" ht="21">
      <c r="A8" s="83" t="s">
        <v>4</v>
      </c>
      <c r="B8" s="83"/>
      <c r="C8" s="83" t="s">
        <v>5</v>
      </c>
      <c r="D8" s="83"/>
      <c r="E8" s="83"/>
      <c r="F8" s="8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31" ht="14.45" customHeight="1">
      <c r="F9" s="84" t="s">
        <v>6</v>
      </c>
      <c r="G9" s="84"/>
      <c r="H9" s="84"/>
      <c r="I9" s="84"/>
      <c r="J9" s="84"/>
      <c r="L9" s="84" t="s">
        <v>7</v>
      </c>
      <c r="M9" s="84"/>
      <c r="N9" s="84"/>
      <c r="O9" s="84"/>
      <c r="P9" s="84"/>
      <c r="Q9" s="84"/>
      <c r="R9" s="84"/>
      <c r="T9" s="84" t="s">
        <v>8</v>
      </c>
      <c r="U9" s="84"/>
      <c r="V9" s="84"/>
      <c r="W9" s="84"/>
      <c r="X9" s="84"/>
      <c r="Y9" s="84"/>
      <c r="Z9" s="84"/>
      <c r="AA9" s="84"/>
      <c r="AB9" s="84"/>
    </row>
    <row r="10" spans="1:31" ht="14.45" customHeight="1">
      <c r="F10" s="2"/>
      <c r="G10" s="2"/>
      <c r="H10" s="2"/>
      <c r="I10" s="2"/>
      <c r="J10" s="2"/>
      <c r="L10" s="88" t="s">
        <v>9</v>
      </c>
      <c r="M10" s="88"/>
      <c r="N10" s="88"/>
      <c r="O10" s="2"/>
      <c r="P10" s="88" t="s">
        <v>10</v>
      </c>
      <c r="Q10" s="88"/>
      <c r="R10" s="88"/>
      <c r="T10" s="2"/>
      <c r="U10" s="2"/>
      <c r="V10" s="2"/>
      <c r="W10" s="2"/>
      <c r="X10" s="2"/>
      <c r="Y10" s="2"/>
      <c r="Z10" s="2"/>
      <c r="AA10" s="2"/>
      <c r="AB10" s="2"/>
    </row>
    <row r="11" spans="1:31" ht="14.25" customHeight="1">
      <c r="A11" s="84" t="s">
        <v>11</v>
      </c>
      <c r="B11" s="84"/>
      <c r="C11" s="84"/>
      <c r="E11" s="84" t="s">
        <v>12</v>
      </c>
      <c r="F11" s="84"/>
      <c r="H11" s="1" t="s">
        <v>13</v>
      </c>
      <c r="J11" s="1" t="s">
        <v>14</v>
      </c>
      <c r="L11" s="3" t="s">
        <v>12</v>
      </c>
      <c r="M11" s="2"/>
      <c r="N11" s="3" t="s">
        <v>13</v>
      </c>
      <c r="P11" s="3" t="s">
        <v>12</v>
      </c>
      <c r="Q11" s="2"/>
      <c r="R11" s="3" t="s">
        <v>15</v>
      </c>
      <c r="T11" s="1" t="s">
        <v>12</v>
      </c>
      <c r="V11" s="1" t="s">
        <v>16</v>
      </c>
      <c r="X11" s="1" t="s">
        <v>13</v>
      </c>
      <c r="Z11" s="1" t="s">
        <v>14</v>
      </c>
      <c r="AB11" s="1" t="s">
        <v>17</v>
      </c>
    </row>
    <row r="12" spans="1:31" ht="21.75" customHeight="1">
      <c r="A12" s="85" t="s">
        <v>18</v>
      </c>
      <c r="B12" s="85"/>
      <c r="C12" s="85"/>
      <c r="E12" s="86">
        <v>64232</v>
      </c>
      <c r="F12" s="86"/>
      <c r="G12" s="21"/>
      <c r="H12" s="20">
        <v>1289663870</v>
      </c>
      <c r="I12" s="21"/>
      <c r="J12" s="20">
        <v>1126310817.744</v>
      </c>
      <c r="K12" s="21"/>
      <c r="L12" s="20">
        <v>0</v>
      </c>
      <c r="M12" s="21"/>
      <c r="N12" s="20">
        <v>0</v>
      </c>
      <c r="O12" s="21"/>
      <c r="P12" s="20">
        <v>0</v>
      </c>
      <c r="Q12" s="21"/>
      <c r="R12" s="20">
        <v>0</v>
      </c>
      <c r="S12" s="21"/>
      <c r="T12" s="20">
        <v>64232</v>
      </c>
      <c r="U12" s="21"/>
      <c r="V12" s="20">
        <v>18940</v>
      </c>
      <c r="W12" s="21"/>
      <c r="X12" s="20">
        <v>1289663870</v>
      </c>
      <c r="Y12" s="21"/>
      <c r="Z12" s="20">
        <v>1209315583.224</v>
      </c>
      <c r="AB12" s="31">
        <f>Z12/$AE$12</f>
        <v>7.2593605652531584E-4</v>
      </c>
      <c r="AE12" s="65">
        <v>1665870667745</v>
      </c>
    </row>
    <row r="13" spans="1:31" ht="21.75" customHeight="1">
      <c r="A13" s="78" t="s">
        <v>19</v>
      </c>
      <c r="B13" s="78"/>
      <c r="C13" s="78"/>
      <c r="E13" s="79">
        <v>6209134</v>
      </c>
      <c r="F13" s="79"/>
      <c r="G13" s="21"/>
      <c r="H13" s="22">
        <v>36933954947</v>
      </c>
      <c r="I13" s="21"/>
      <c r="J13" s="22">
        <v>19022688509.621399</v>
      </c>
      <c r="K13" s="21"/>
      <c r="L13" s="22">
        <v>0</v>
      </c>
      <c r="M13" s="21"/>
      <c r="N13" s="22">
        <v>0</v>
      </c>
      <c r="O13" s="21"/>
      <c r="P13" s="22">
        <v>0</v>
      </c>
      <c r="Q13" s="21"/>
      <c r="R13" s="22">
        <v>0</v>
      </c>
      <c r="S13" s="21"/>
      <c r="T13" s="22">
        <v>6209134</v>
      </c>
      <c r="U13" s="21"/>
      <c r="V13" s="22">
        <v>3099</v>
      </c>
      <c r="W13" s="21"/>
      <c r="X13" s="22">
        <v>36933954947</v>
      </c>
      <c r="Y13" s="21"/>
      <c r="Z13" s="22">
        <v>19127615733.7173</v>
      </c>
      <c r="AB13" s="31">
        <f t="shared" ref="AB13:AB61" si="0">Z13/$AE$12</f>
        <v>1.1482053261439156E-2</v>
      </c>
    </row>
    <row r="14" spans="1:31" ht="21.75" customHeight="1">
      <c r="A14" s="78" t="s">
        <v>20</v>
      </c>
      <c r="B14" s="78"/>
      <c r="C14" s="78"/>
      <c r="E14" s="79">
        <v>1300000</v>
      </c>
      <c r="F14" s="79"/>
      <c r="G14" s="21"/>
      <c r="H14" s="22">
        <v>22071154154</v>
      </c>
      <c r="I14" s="21"/>
      <c r="J14" s="22">
        <v>22562946900</v>
      </c>
      <c r="K14" s="21"/>
      <c r="L14" s="22">
        <v>0</v>
      </c>
      <c r="M14" s="21"/>
      <c r="N14" s="22">
        <v>0</v>
      </c>
      <c r="O14" s="21"/>
      <c r="P14" s="22">
        <v>0</v>
      </c>
      <c r="Q14" s="21"/>
      <c r="R14" s="22">
        <v>0</v>
      </c>
      <c r="S14" s="21"/>
      <c r="T14" s="22">
        <v>1300000</v>
      </c>
      <c r="U14" s="21"/>
      <c r="V14" s="22">
        <v>17940</v>
      </c>
      <c r="W14" s="21"/>
      <c r="X14" s="22">
        <v>22071154154</v>
      </c>
      <c r="Y14" s="21"/>
      <c r="Z14" s="22">
        <v>23183234100</v>
      </c>
      <c r="AB14" s="31">
        <f t="shared" si="0"/>
        <v>1.3916587012953355E-2</v>
      </c>
    </row>
    <row r="15" spans="1:31" ht="21.75" customHeight="1">
      <c r="A15" s="78" t="s">
        <v>21</v>
      </c>
      <c r="B15" s="78"/>
      <c r="C15" s="78"/>
      <c r="E15" s="79">
        <v>161737</v>
      </c>
      <c r="F15" s="79"/>
      <c r="G15" s="21"/>
      <c r="H15" s="22">
        <v>5796147486</v>
      </c>
      <c r="I15" s="21"/>
      <c r="J15" s="22">
        <v>9025889684.6790009</v>
      </c>
      <c r="K15" s="21"/>
      <c r="L15" s="22">
        <v>0</v>
      </c>
      <c r="M15" s="21"/>
      <c r="N15" s="22">
        <v>0</v>
      </c>
      <c r="O15" s="21"/>
      <c r="P15" s="22">
        <v>0</v>
      </c>
      <c r="Q15" s="21"/>
      <c r="R15" s="22">
        <v>0</v>
      </c>
      <c r="S15" s="21"/>
      <c r="T15" s="22">
        <v>161737</v>
      </c>
      <c r="U15" s="21"/>
      <c r="V15" s="22">
        <v>56950</v>
      </c>
      <c r="W15" s="21"/>
      <c r="X15" s="22">
        <v>5796147486</v>
      </c>
      <c r="Y15" s="21"/>
      <c r="Z15" s="22">
        <v>9156117163.2075005</v>
      </c>
      <c r="AB15" s="31">
        <f t="shared" si="0"/>
        <v>5.4962953250156247E-3</v>
      </c>
    </row>
    <row r="16" spans="1:31" ht="21.75" customHeight="1">
      <c r="A16" s="78" t="s">
        <v>22</v>
      </c>
      <c r="B16" s="78"/>
      <c r="C16" s="78"/>
      <c r="E16" s="79">
        <v>4600000</v>
      </c>
      <c r="F16" s="79"/>
      <c r="G16" s="21"/>
      <c r="H16" s="22">
        <v>86056668513</v>
      </c>
      <c r="I16" s="21"/>
      <c r="J16" s="22">
        <v>56974969800</v>
      </c>
      <c r="K16" s="21"/>
      <c r="L16" s="22">
        <v>0</v>
      </c>
      <c r="M16" s="21"/>
      <c r="N16" s="22">
        <v>0</v>
      </c>
      <c r="O16" s="21"/>
      <c r="P16" s="22">
        <v>-231042</v>
      </c>
      <c r="Q16" s="21"/>
      <c r="R16" s="22">
        <v>2820028839</v>
      </c>
      <c r="S16" s="21"/>
      <c r="T16" s="22">
        <v>4368958</v>
      </c>
      <c r="U16" s="21"/>
      <c r="V16" s="22">
        <v>11730</v>
      </c>
      <c r="W16" s="21"/>
      <c r="X16" s="22">
        <v>81734341385</v>
      </c>
      <c r="Y16" s="21"/>
      <c r="Z16" s="22">
        <v>50942952469.827003</v>
      </c>
      <c r="AB16" s="31">
        <f t="shared" si="0"/>
        <v>3.0580376649998738E-2</v>
      </c>
    </row>
    <row r="17" spans="1:28" ht="21.75" customHeight="1">
      <c r="A17" s="78" t="s">
        <v>23</v>
      </c>
      <c r="B17" s="78"/>
      <c r="C17" s="78"/>
      <c r="E17" s="79">
        <v>1141080</v>
      </c>
      <c r="F17" s="79"/>
      <c r="G17" s="21"/>
      <c r="H17" s="22">
        <v>71332286385</v>
      </c>
      <c r="I17" s="21"/>
      <c r="J17" s="22">
        <v>55534866503.040001</v>
      </c>
      <c r="K17" s="21"/>
      <c r="L17" s="22">
        <v>0</v>
      </c>
      <c r="M17" s="21"/>
      <c r="N17" s="22">
        <v>0</v>
      </c>
      <c r="O17" s="21"/>
      <c r="P17" s="22">
        <v>0</v>
      </c>
      <c r="Q17" s="21"/>
      <c r="R17" s="22">
        <v>0</v>
      </c>
      <c r="S17" s="21"/>
      <c r="T17" s="22">
        <v>1141080</v>
      </c>
      <c r="U17" s="21"/>
      <c r="V17" s="22">
        <v>47120</v>
      </c>
      <c r="W17" s="21"/>
      <c r="X17" s="22">
        <v>71332286385</v>
      </c>
      <c r="Y17" s="21"/>
      <c r="Z17" s="22">
        <v>53447771846.879997</v>
      </c>
      <c r="AB17" s="31">
        <f t="shared" si="0"/>
        <v>3.2083986399273949E-2</v>
      </c>
    </row>
    <row r="18" spans="1:28" ht="21.75" customHeight="1">
      <c r="A18" s="78" t="s">
        <v>24</v>
      </c>
      <c r="B18" s="78"/>
      <c r="C18" s="78"/>
      <c r="E18" s="79">
        <v>348493</v>
      </c>
      <c r="F18" s="79"/>
      <c r="G18" s="21"/>
      <c r="H18" s="22">
        <v>60680407911</v>
      </c>
      <c r="I18" s="21"/>
      <c r="J18" s="22">
        <v>56383232391.954002</v>
      </c>
      <c r="K18" s="21"/>
      <c r="L18" s="22">
        <v>0</v>
      </c>
      <c r="M18" s="21"/>
      <c r="N18" s="22">
        <v>0</v>
      </c>
      <c r="O18" s="21"/>
      <c r="P18" s="22">
        <v>-5000</v>
      </c>
      <c r="Q18" s="21"/>
      <c r="R18" s="22">
        <v>814382583</v>
      </c>
      <c r="S18" s="21"/>
      <c r="T18" s="22">
        <v>343493</v>
      </c>
      <c r="U18" s="21"/>
      <c r="V18" s="22">
        <v>177250</v>
      </c>
      <c r="W18" s="21"/>
      <c r="X18" s="22">
        <v>59809796340</v>
      </c>
      <c r="Y18" s="21"/>
      <c r="Z18" s="22">
        <v>60521873651.212502</v>
      </c>
      <c r="AB18" s="31">
        <f t="shared" si="0"/>
        <v>3.6330475602369378E-2</v>
      </c>
    </row>
    <row r="19" spans="1:28" ht="21.75" customHeight="1">
      <c r="A19" s="78" t="s">
        <v>25</v>
      </c>
      <c r="B19" s="78"/>
      <c r="C19" s="78"/>
      <c r="E19" s="79">
        <v>2022546</v>
      </c>
      <c r="F19" s="79"/>
      <c r="G19" s="21"/>
      <c r="H19" s="22">
        <v>65853356702</v>
      </c>
      <c r="I19" s="21"/>
      <c r="J19" s="22">
        <v>56957800747.329002</v>
      </c>
      <c r="K19" s="21"/>
      <c r="L19" s="22">
        <v>0</v>
      </c>
      <c r="M19" s="21"/>
      <c r="N19" s="22">
        <v>0</v>
      </c>
      <c r="O19" s="21"/>
      <c r="P19" s="22">
        <v>-20022</v>
      </c>
      <c r="Q19" s="21"/>
      <c r="R19" s="22">
        <v>544940558</v>
      </c>
      <c r="S19" s="21"/>
      <c r="T19" s="22">
        <v>2002524</v>
      </c>
      <c r="U19" s="21"/>
      <c r="V19" s="22">
        <v>26550</v>
      </c>
      <c r="W19" s="21"/>
      <c r="X19" s="22">
        <v>65201447718</v>
      </c>
      <c r="Y19" s="21"/>
      <c r="Z19" s="22">
        <v>52850668477.410004</v>
      </c>
      <c r="AB19" s="31">
        <f t="shared" si="0"/>
        <v>3.1725553190123171E-2</v>
      </c>
    </row>
    <row r="20" spans="1:28" ht="21.75" customHeight="1">
      <c r="A20" s="78" t="s">
        <v>26</v>
      </c>
      <c r="B20" s="78"/>
      <c r="C20" s="78"/>
      <c r="E20" s="79">
        <v>826085</v>
      </c>
      <c r="F20" s="79"/>
      <c r="G20" s="21"/>
      <c r="H20" s="22">
        <v>118578408781</v>
      </c>
      <c r="I20" s="21"/>
      <c r="J20" s="22">
        <v>133932793442.175</v>
      </c>
      <c r="K20" s="21"/>
      <c r="L20" s="22">
        <v>0</v>
      </c>
      <c r="M20" s="21"/>
      <c r="N20" s="22">
        <v>0</v>
      </c>
      <c r="O20" s="21"/>
      <c r="P20" s="22">
        <v>-43883</v>
      </c>
      <c r="Q20" s="21"/>
      <c r="R20" s="22">
        <v>7464410175</v>
      </c>
      <c r="S20" s="21"/>
      <c r="T20" s="22">
        <v>782202</v>
      </c>
      <c r="U20" s="21"/>
      <c r="V20" s="22">
        <v>166740</v>
      </c>
      <c r="W20" s="21"/>
      <c r="X20" s="22">
        <v>112279327806</v>
      </c>
      <c r="Y20" s="21"/>
      <c r="Z20" s="22">
        <v>129648336529.194</v>
      </c>
      <c r="AB20" s="31">
        <f t="shared" si="0"/>
        <v>7.7826171646741354E-2</v>
      </c>
    </row>
    <row r="21" spans="1:28" ht="21.75" customHeight="1">
      <c r="A21" s="78" t="s">
        <v>27</v>
      </c>
      <c r="B21" s="78"/>
      <c r="C21" s="78"/>
      <c r="E21" s="79">
        <v>3937812</v>
      </c>
      <c r="F21" s="79"/>
      <c r="G21" s="21"/>
      <c r="H21" s="22">
        <v>83547767721</v>
      </c>
      <c r="I21" s="21"/>
      <c r="J21" s="22">
        <v>77074181946.233994</v>
      </c>
      <c r="K21" s="21"/>
      <c r="L21" s="22">
        <v>0</v>
      </c>
      <c r="M21" s="21"/>
      <c r="N21" s="22">
        <v>0</v>
      </c>
      <c r="O21" s="21"/>
      <c r="P21" s="22">
        <v>0</v>
      </c>
      <c r="Q21" s="21"/>
      <c r="R21" s="22">
        <v>0</v>
      </c>
      <c r="S21" s="21"/>
      <c r="T21" s="22">
        <v>3937812</v>
      </c>
      <c r="U21" s="21"/>
      <c r="V21" s="22">
        <v>23780</v>
      </c>
      <c r="W21" s="21"/>
      <c r="X21" s="22">
        <v>83547767721</v>
      </c>
      <c r="Y21" s="21"/>
      <c r="Z21" s="22">
        <v>93084004402.307999</v>
      </c>
      <c r="AB21" s="31">
        <f t="shared" si="0"/>
        <v>5.5877089503179038E-2</v>
      </c>
    </row>
    <row r="22" spans="1:28" ht="21.75" customHeight="1">
      <c r="A22" s="78" t="s">
        <v>28</v>
      </c>
      <c r="B22" s="78"/>
      <c r="C22" s="78"/>
      <c r="E22" s="79">
        <v>200000</v>
      </c>
      <c r="F22" s="79"/>
      <c r="G22" s="21"/>
      <c r="H22" s="22">
        <v>5770757961</v>
      </c>
      <c r="I22" s="21"/>
      <c r="J22" s="22">
        <v>3691901700</v>
      </c>
      <c r="K22" s="21"/>
      <c r="L22" s="22">
        <v>100000</v>
      </c>
      <c r="M22" s="21"/>
      <c r="N22" s="22">
        <v>1925329219</v>
      </c>
      <c r="O22" s="21"/>
      <c r="P22" s="22">
        <v>0</v>
      </c>
      <c r="Q22" s="21"/>
      <c r="R22" s="22">
        <v>0</v>
      </c>
      <c r="S22" s="21"/>
      <c r="T22" s="22">
        <v>300000</v>
      </c>
      <c r="U22" s="21"/>
      <c r="V22" s="22">
        <v>21200</v>
      </c>
      <c r="W22" s="21"/>
      <c r="X22" s="22">
        <v>7696087180</v>
      </c>
      <c r="Y22" s="21"/>
      <c r="Z22" s="22">
        <v>6322158000</v>
      </c>
      <c r="AB22" s="31">
        <f t="shared" si="0"/>
        <v>3.7951073408105367E-3</v>
      </c>
    </row>
    <row r="23" spans="1:28" ht="21.75" customHeight="1">
      <c r="A23" s="78" t="s">
        <v>29</v>
      </c>
      <c r="B23" s="78"/>
      <c r="C23" s="78"/>
      <c r="E23" s="79">
        <v>3921040</v>
      </c>
      <c r="F23" s="79"/>
      <c r="G23" s="21"/>
      <c r="H23" s="22">
        <v>40293368246</v>
      </c>
      <c r="I23" s="21"/>
      <c r="J23" s="22">
        <v>43615372796.279999</v>
      </c>
      <c r="K23" s="21"/>
      <c r="L23" s="22">
        <v>0</v>
      </c>
      <c r="M23" s="21"/>
      <c r="N23" s="22">
        <v>0</v>
      </c>
      <c r="O23" s="21"/>
      <c r="P23" s="22">
        <v>0</v>
      </c>
      <c r="Q23" s="21"/>
      <c r="R23" s="22">
        <v>0</v>
      </c>
      <c r="S23" s="21"/>
      <c r="T23" s="22">
        <v>3921040</v>
      </c>
      <c r="U23" s="21"/>
      <c r="V23" s="22">
        <v>11820</v>
      </c>
      <c r="W23" s="21"/>
      <c r="X23" s="22">
        <v>40293368246</v>
      </c>
      <c r="Y23" s="21"/>
      <c r="Z23" s="22">
        <v>46070929977.839996</v>
      </c>
      <c r="AB23" s="31">
        <f t="shared" si="0"/>
        <v>2.7655766362825601E-2</v>
      </c>
    </row>
    <row r="24" spans="1:28" ht="21.75" customHeight="1">
      <c r="A24" s="78" t="s">
        <v>30</v>
      </c>
      <c r="B24" s="78"/>
      <c r="C24" s="78"/>
      <c r="E24" s="79">
        <v>2250000</v>
      </c>
      <c r="F24" s="79"/>
      <c r="G24" s="21"/>
      <c r="H24" s="22">
        <v>7543352745</v>
      </c>
      <c r="I24" s="21"/>
      <c r="J24" s="22">
        <v>10485239400</v>
      </c>
      <c r="K24" s="21"/>
      <c r="L24" s="22">
        <v>13967</v>
      </c>
      <c r="M24" s="21"/>
      <c r="N24" s="22">
        <v>67018593</v>
      </c>
      <c r="O24" s="21"/>
      <c r="P24" s="22">
        <v>0</v>
      </c>
      <c r="Q24" s="21"/>
      <c r="R24" s="22">
        <v>0</v>
      </c>
      <c r="S24" s="21"/>
      <c r="T24" s="22">
        <v>2263967</v>
      </c>
      <c r="U24" s="21"/>
      <c r="V24" s="22">
        <v>4820</v>
      </c>
      <c r="W24" s="21"/>
      <c r="X24" s="22">
        <v>7610371338</v>
      </c>
      <c r="Y24" s="21"/>
      <c r="Z24" s="22">
        <v>10847392630.407</v>
      </c>
      <c r="AB24" s="31">
        <f t="shared" si="0"/>
        <v>6.5115454881563735E-3</v>
      </c>
    </row>
    <row r="25" spans="1:28" ht="21.75" customHeight="1">
      <c r="A25" s="78" t="s">
        <v>31</v>
      </c>
      <c r="B25" s="78"/>
      <c r="C25" s="78"/>
      <c r="E25" s="79">
        <v>400000</v>
      </c>
      <c r="F25" s="79"/>
      <c r="G25" s="21"/>
      <c r="H25" s="22">
        <v>2576196179</v>
      </c>
      <c r="I25" s="21"/>
      <c r="J25" s="22">
        <v>2918530800</v>
      </c>
      <c r="K25" s="21"/>
      <c r="L25" s="22">
        <v>1000000</v>
      </c>
      <c r="M25" s="21"/>
      <c r="N25" s="22">
        <v>6996486720</v>
      </c>
      <c r="O25" s="21"/>
      <c r="P25" s="22">
        <v>0</v>
      </c>
      <c r="Q25" s="21"/>
      <c r="R25" s="22">
        <v>0</v>
      </c>
      <c r="S25" s="21"/>
      <c r="T25" s="22">
        <v>1400000</v>
      </c>
      <c r="U25" s="21"/>
      <c r="V25" s="22">
        <v>7220</v>
      </c>
      <c r="W25" s="21"/>
      <c r="X25" s="22">
        <v>9572682899</v>
      </c>
      <c r="Y25" s="21"/>
      <c r="Z25" s="22">
        <v>10047857400</v>
      </c>
      <c r="AB25" s="31">
        <f t="shared" si="0"/>
        <v>6.0315951259297023E-3</v>
      </c>
    </row>
    <row r="26" spans="1:28" ht="21.75" customHeight="1">
      <c r="A26" s="78" t="s">
        <v>32</v>
      </c>
      <c r="B26" s="78"/>
      <c r="C26" s="78"/>
      <c r="E26" s="79">
        <v>616206</v>
      </c>
      <c r="F26" s="79"/>
      <c r="G26" s="21"/>
      <c r="H26" s="22">
        <v>8788908570</v>
      </c>
      <c r="I26" s="21"/>
      <c r="J26" s="22">
        <v>23184622887.255001</v>
      </c>
      <c r="K26" s="21"/>
      <c r="L26" s="22">
        <v>0</v>
      </c>
      <c r="M26" s="21"/>
      <c r="N26" s="22">
        <v>0</v>
      </c>
      <c r="O26" s="21"/>
      <c r="P26" s="22">
        <v>0</v>
      </c>
      <c r="Q26" s="21"/>
      <c r="R26" s="22">
        <v>0</v>
      </c>
      <c r="S26" s="21"/>
      <c r="T26" s="22">
        <v>616206</v>
      </c>
      <c r="U26" s="21"/>
      <c r="V26" s="22">
        <v>45800</v>
      </c>
      <c r="W26" s="21"/>
      <c r="X26" s="22">
        <v>8788908570</v>
      </c>
      <c r="Y26" s="21"/>
      <c r="Z26" s="22">
        <v>28054312502.939999</v>
      </c>
      <c r="AB26" s="31">
        <f t="shared" si="0"/>
        <v>1.6840630576031225E-2</v>
      </c>
    </row>
    <row r="27" spans="1:28" ht="21.75" customHeight="1">
      <c r="A27" s="78" t="s">
        <v>33</v>
      </c>
      <c r="B27" s="78"/>
      <c r="C27" s="78"/>
      <c r="E27" s="79">
        <v>2000000</v>
      </c>
      <c r="F27" s="79"/>
      <c r="G27" s="21"/>
      <c r="H27" s="22">
        <v>39813895922</v>
      </c>
      <c r="I27" s="21"/>
      <c r="J27" s="22">
        <v>25745895000</v>
      </c>
      <c r="K27" s="21"/>
      <c r="L27" s="22">
        <v>0</v>
      </c>
      <c r="M27" s="21"/>
      <c r="N27" s="22">
        <v>0</v>
      </c>
      <c r="O27" s="21"/>
      <c r="P27" s="22">
        <v>0</v>
      </c>
      <c r="Q27" s="21"/>
      <c r="R27" s="22">
        <v>0</v>
      </c>
      <c r="S27" s="21"/>
      <c r="T27" s="22">
        <v>2000000</v>
      </c>
      <c r="U27" s="21"/>
      <c r="V27" s="22">
        <v>12620</v>
      </c>
      <c r="W27" s="21"/>
      <c r="X27" s="22">
        <v>39813895922</v>
      </c>
      <c r="Y27" s="21"/>
      <c r="Z27" s="22">
        <v>25089822000</v>
      </c>
      <c r="AB27" s="31">
        <f t="shared" si="0"/>
        <v>1.5061086365103451E-2</v>
      </c>
    </row>
    <row r="28" spans="1:28" ht="21.75" customHeight="1">
      <c r="A28" s="78" t="s">
        <v>34</v>
      </c>
      <c r="B28" s="78"/>
      <c r="C28" s="78"/>
      <c r="E28" s="79">
        <v>312038</v>
      </c>
      <c r="F28" s="79"/>
      <c r="G28" s="21"/>
      <c r="H28" s="22">
        <v>2153067794</v>
      </c>
      <c r="I28" s="21"/>
      <c r="J28" s="22">
        <v>1935531773.1359999</v>
      </c>
      <c r="K28" s="21"/>
      <c r="L28" s="22">
        <v>0</v>
      </c>
      <c r="M28" s="21"/>
      <c r="N28" s="22">
        <v>0</v>
      </c>
      <c r="O28" s="21"/>
      <c r="P28" s="22">
        <v>0</v>
      </c>
      <c r="Q28" s="21"/>
      <c r="R28" s="22">
        <v>0</v>
      </c>
      <c r="S28" s="21"/>
      <c r="T28" s="22">
        <v>312038</v>
      </c>
      <c r="U28" s="21"/>
      <c r="V28" s="22">
        <v>6020</v>
      </c>
      <c r="W28" s="21"/>
      <c r="X28" s="22">
        <v>2153067794</v>
      </c>
      <c r="Y28" s="21"/>
      <c r="Z28" s="22">
        <v>1867291870.878</v>
      </c>
      <c r="AB28" s="31">
        <f t="shared" si="0"/>
        <v>1.1209104686413941E-3</v>
      </c>
    </row>
    <row r="29" spans="1:28" ht="21.75" customHeight="1">
      <c r="A29" s="78" t="s">
        <v>35</v>
      </c>
      <c r="B29" s="78"/>
      <c r="C29" s="78"/>
      <c r="E29" s="79">
        <v>1000000</v>
      </c>
      <c r="F29" s="79"/>
      <c r="G29" s="21"/>
      <c r="H29" s="22">
        <v>21870000000</v>
      </c>
      <c r="I29" s="21"/>
      <c r="J29" s="22">
        <v>19821357000</v>
      </c>
      <c r="K29" s="21"/>
      <c r="L29" s="22">
        <v>0</v>
      </c>
      <c r="M29" s="21"/>
      <c r="N29" s="22">
        <v>0</v>
      </c>
      <c r="O29" s="21"/>
      <c r="P29" s="22">
        <v>0</v>
      </c>
      <c r="Q29" s="21"/>
      <c r="R29" s="22">
        <v>0</v>
      </c>
      <c r="S29" s="21"/>
      <c r="T29" s="22">
        <v>1000000</v>
      </c>
      <c r="U29" s="21"/>
      <c r="V29" s="22">
        <v>19900</v>
      </c>
      <c r="W29" s="21"/>
      <c r="X29" s="22">
        <v>21870000000</v>
      </c>
      <c r="Y29" s="21"/>
      <c r="Z29" s="22">
        <v>19781595000</v>
      </c>
      <c r="AB29" s="31">
        <f t="shared" si="0"/>
        <v>1.1874628314800264E-2</v>
      </c>
    </row>
    <row r="30" spans="1:28" ht="21.75" customHeight="1">
      <c r="A30" s="78" t="s">
        <v>36</v>
      </c>
      <c r="B30" s="78"/>
      <c r="C30" s="78"/>
      <c r="E30" s="79">
        <v>24100000</v>
      </c>
      <c r="F30" s="79"/>
      <c r="G30" s="21"/>
      <c r="H30" s="22">
        <v>74005280940</v>
      </c>
      <c r="I30" s="21"/>
      <c r="J30" s="22">
        <v>115997881410</v>
      </c>
      <c r="K30" s="21"/>
      <c r="L30" s="22">
        <v>0</v>
      </c>
      <c r="M30" s="21"/>
      <c r="N30" s="22">
        <v>0</v>
      </c>
      <c r="O30" s="21"/>
      <c r="P30" s="22">
        <v>-400000</v>
      </c>
      <c r="Q30" s="21"/>
      <c r="R30" s="22">
        <v>1969411881</v>
      </c>
      <c r="S30" s="21"/>
      <c r="T30" s="22">
        <v>23700000</v>
      </c>
      <c r="U30" s="21"/>
      <c r="V30" s="22">
        <v>5930</v>
      </c>
      <c r="W30" s="21"/>
      <c r="X30" s="22">
        <v>72776977523</v>
      </c>
      <c r="Y30" s="21"/>
      <c r="Z30" s="22">
        <v>139704781050</v>
      </c>
      <c r="AB30" s="31">
        <f t="shared" si="0"/>
        <v>8.3862921507052463E-2</v>
      </c>
    </row>
    <row r="31" spans="1:28" ht="21.75" customHeight="1">
      <c r="A31" s="78" t="s">
        <v>37</v>
      </c>
      <c r="B31" s="78"/>
      <c r="C31" s="78"/>
      <c r="E31" s="79">
        <v>1427620</v>
      </c>
      <c r="F31" s="79"/>
      <c r="G31" s="21"/>
      <c r="H31" s="22">
        <v>9703639738</v>
      </c>
      <c r="I31" s="21"/>
      <c r="J31" s="22">
        <v>5659473136.0679998</v>
      </c>
      <c r="K31" s="21"/>
      <c r="L31" s="22">
        <v>0</v>
      </c>
      <c r="M31" s="21"/>
      <c r="N31" s="22">
        <v>0</v>
      </c>
      <c r="O31" s="21"/>
      <c r="P31" s="22">
        <v>0</v>
      </c>
      <c r="Q31" s="21"/>
      <c r="R31" s="22">
        <v>0</v>
      </c>
      <c r="S31" s="21"/>
      <c r="T31" s="22">
        <v>1427620</v>
      </c>
      <c r="U31" s="21"/>
      <c r="V31" s="22">
        <v>4080</v>
      </c>
      <c r="W31" s="21"/>
      <c r="X31" s="22">
        <v>9703639738</v>
      </c>
      <c r="Y31" s="21"/>
      <c r="Z31" s="22">
        <v>5790032696.8800001</v>
      </c>
      <c r="AB31" s="31">
        <f t="shared" si="0"/>
        <v>3.4756796004564135E-3</v>
      </c>
    </row>
    <row r="32" spans="1:28" ht="21.75" customHeight="1">
      <c r="A32" s="78" t="s">
        <v>38</v>
      </c>
      <c r="B32" s="78"/>
      <c r="C32" s="78"/>
      <c r="E32" s="79">
        <v>5756009</v>
      </c>
      <c r="F32" s="79"/>
      <c r="G32" s="21"/>
      <c r="H32" s="22">
        <v>116542102420</v>
      </c>
      <c r="I32" s="21"/>
      <c r="J32" s="22">
        <v>86112499234.072495</v>
      </c>
      <c r="K32" s="21"/>
      <c r="L32" s="22">
        <v>0</v>
      </c>
      <c r="M32" s="21"/>
      <c r="N32" s="22">
        <v>0</v>
      </c>
      <c r="O32" s="21"/>
      <c r="P32" s="22">
        <v>-100000</v>
      </c>
      <c r="Q32" s="21"/>
      <c r="R32" s="22">
        <v>1530837000</v>
      </c>
      <c r="S32" s="21"/>
      <c r="T32" s="22">
        <v>5656009</v>
      </c>
      <c r="U32" s="21"/>
      <c r="V32" s="22">
        <v>15870</v>
      </c>
      <c r="W32" s="21"/>
      <c r="X32" s="22">
        <v>114517399150</v>
      </c>
      <c r="Y32" s="21"/>
      <c r="Z32" s="22">
        <v>89226785696.161499</v>
      </c>
      <c r="AB32" s="31">
        <f t="shared" si="0"/>
        <v>5.3561652428242242E-2</v>
      </c>
    </row>
    <row r="33" spans="1:28" ht="21.75" customHeight="1">
      <c r="A33" s="78" t="s">
        <v>39</v>
      </c>
      <c r="B33" s="78"/>
      <c r="C33" s="78"/>
      <c r="E33" s="79">
        <v>194</v>
      </c>
      <c r="F33" s="79"/>
      <c r="G33" s="21"/>
      <c r="H33" s="22">
        <v>2396898</v>
      </c>
      <c r="I33" s="21"/>
      <c r="J33" s="22">
        <v>4344813.6210000003</v>
      </c>
      <c r="K33" s="21"/>
      <c r="L33" s="22">
        <v>0</v>
      </c>
      <c r="M33" s="21"/>
      <c r="N33" s="22">
        <v>0</v>
      </c>
      <c r="O33" s="21"/>
      <c r="P33" s="22">
        <v>0</v>
      </c>
      <c r="Q33" s="21"/>
      <c r="R33" s="22">
        <v>0</v>
      </c>
      <c r="S33" s="21"/>
      <c r="T33" s="22">
        <v>194</v>
      </c>
      <c r="U33" s="21"/>
      <c r="V33" s="22">
        <v>27140</v>
      </c>
      <c r="W33" s="21"/>
      <c r="X33" s="22">
        <v>2396898</v>
      </c>
      <c r="Y33" s="21"/>
      <c r="Z33" s="22">
        <v>5233832.2980000004</v>
      </c>
      <c r="AB33" s="31">
        <f t="shared" si="0"/>
        <v>3.1417999003996867E-6</v>
      </c>
    </row>
    <row r="34" spans="1:28" ht="21.75" customHeight="1">
      <c r="A34" s="78" t="s">
        <v>40</v>
      </c>
      <c r="B34" s="78"/>
      <c r="C34" s="78"/>
      <c r="E34" s="79">
        <v>374199</v>
      </c>
      <c r="F34" s="79"/>
      <c r="G34" s="21"/>
      <c r="H34" s="22">
        <v>52259422922</v>
      </c>
      <c r="I34" s="21"/>
      <c r="J34" s="22">
        <v>49453745995.552498</v>
      </c>
      <c r="K34" s="21"/>
      <c r="L34" s="22">
        <v>9516795</v>
      </c>
      <c r="M34" s="21"/>
      <c r="N34" s="22">
        <v>0</v>
      </c>
      <c r="O34" s="21"/>
      <c r="P34" s="22">
        <v>-1</v>
      </c>
      <c r="Q34" s="21"/>
      <c r="R34" s="22">
        <v>5253.5</v>
      </c>
      <c r="S34" s="21"/>
      <c r="T34" s="22">
        <v>9890993</v>
      </c>
      <c r="U34" s="21"/>
      <c r="V34" s="22">
        <v>5554</v>
      </c>
      <c r="W34" s="21"/>
      <c r="X34" s="22">
        <v>52259417638</v>
      </c>
      <c r="Y34" s="21"/>
      <c r="Z34" s="22">
        <v>54607714400.024101</v>
      </c>
      <c r="AB34" s="31">
        <f t="shared" si="0"/>
        <v>3.2780284482674539E-2</v>
      </c>
    </row>
    <row r="35" spans="1:28" ht="21.75" customHeight="1">
      <c r="A35" s="78" t="s">
        <v>41</v>
      </c>
      <c r="B35" s="78"/>
      <c r="C35" s="78"/>
      <c r="E35" s="79">
        <v>8000000</v>
      </c>
      <c r="F35" s="79"/>
      <c r="G35" s="21"/>
      <c r="H35" s="22">
        <v>38747150480</v>
      </c>
      <c r="I35" s="21"/>
      <c r="J35" s="22">
        <v>28103781600</v>
      </c>
      <c r="K35" s="21"/>
      <c r="L35" s="22">
        <v>0</v>
      </c>
      <c r="M35" s="21"/>
      <c r="N35" s="22">
        <v>0</v>
      </c>
      <c r="O35" s="21"/>
      <c r="P35" s="22">
        <v>-1600000</v>
      </c>
      <c r="Q35" s="21"/>
      <c r="R35" s="22">
        <v>6664111200</v>
      </c>
      <c r="S35" s="21"/>
      <c r="T35" s="22">
        <v>6400000</v>
      </c>
      <c r="U35" s="21"/>
      <c r="V35" s="22">
        <v>3773</v>
      </c>
      <c r="W35" s="21"/>
      <c r="X35" s="22">
        <v>30997720384</v>
      </c>
      <c r="Y35" s="21"/>
      <c r="Z35" s="22">
        <v>24003524160</v>
      </c>
      <c r="AB35" s="31">
        <f t="shared" si="0"/>
        <v>1.4408996223273615E-2</v>
      </c>
    </row>
    <row r="36" spans="1:28" ht="21.75" customHeight="1">
      <c r="A36" s="78" t="s">
        <v>42</v>
      </c>
      <c r="B36" s="78"/>
      <c r="C36" s="78"/>
      <c r="E36" s="79">
        <v>7229300</v>
      </c>
      <c r="F36" s="79"/>
      <c r="G36" s="21"/>
      <c r="H36" s="22">
        <v>61708294495</v>
      </c>
      <c r="I36" s="21"/>
      <c r="J36" s="22">
        <v>37512411171.300003</v>
      </c>
      <c r="K36" s="21"/>
      <c r="L36" s="22">
        <v>0</v>
      </c>
      <c r="M36" s="21"/>
      <c r="N36" s="22">
        <v>0</v>
      </c>
      <c r="O36" s="21"/>
      <c r="P36" s="22">
        <v>-432966</v>
      </c>
      <c r="Q36" s="21"/>
      <c r="R36" s="22">
        <v>2384011198</v>
      </c>
      <c r="S36" s="21"/>
      <c r="T36" s="22">
        <v>6796334</v>
      </c>
      <c r="U36" s="21"/>
      <c r="V36" s="22">
        <v>4880</v>
      </c>
      <c r="W36" s="21"/>
      <c r="X36" s="22">
        <v>58012557234</v>
      </c>
      <c r="Y36" s="21"/>
      <c r="Z36" s="22">
        <v>32968771565.976002</v>
      </c>
      <c r="AB36" s="31">
        <f t="shared" si="0"/>
        <v>1.9790714972251756E-2</v>
      </c>
    </row>
    <row r="37" spans="1:28" ht="21.75" customHeight="1">
      <c r="A37" s="78" t="s">
        <v>43</v>
      </c>
      <c r="B37" s="78"/>
      <c r="C37" s="78"/>
      <c r="E37" s="79">
        <v>9531010</v>
      </c>
      <c r="F37" s="79"/>
      <c r="G37" s="21"/>
      <c r="H37" s="22">
        <v>55394865446</v>
      </c>
      <c r="I37" s="21"/>
      <c r="J37" s="22">
        <v>35405460932.998497</v>
      </c>
      <c r="K37" s="21"/>
      <c r="L37" s="22">
        <v>200000</v>
      </c>
      <c r="M37" s="21"/>
      <c r="N37" s="22">
        <v>772700971</v>
      </c>
      <c r="O37" s="21"/>
      <c r="P37" s="22">
        <v>0</v>
      </c>
      <c r="Q37" s="21"/>
      <c r="R37" s="22">
        <v>0</v>
      </c>
      <c r="S37" s="21"/>
      <c r="T37" s="22">
        <v>9731010</v>
      </c>
      <c r="U37" s="21"/>
      <c r="V37" s="22">
        <v>3990</v>
      </c>
      <c r="W37" s="21"/>
      <c r="X37" s="22">
        <v>56167566417</v>
      </c>
      <c r="Y37" s="21"/>
      <c r="Z37" s="22">
        <v>38595710857.095001</v>
      </c>
      <c r="AB37" s="31">
        <f t="shared" si="0"/>
        <v>2.3168491770936786E-2</v>
      </c>
    </row>
    <row r="38" spans="1:28" ht="21.75" customHeight="1">
      <c r="A38" s="78" t="s">
        <v>44</v>
      </c>
      <c r="B38" s="78"/>
      <c r="C38" s="78"/>
      <c r="E38" s="79">
        <v>362898</v>
      </c>
      <c r="F38" s="79"/>
      <c r="G38" s="21"/>
      <c r="H38" s="22">
        <v>850969118</v>
      </c>
      <c r="I38" s="21"/>
      <c r="J38" s="22">
        <v>511166818.5273</v>
      </c>
      <c r="K38" s="21"/>
      <c r="L38" s="22">
        <v>0</v>
      </c>
      <c r="M38" s="21"/>
      <c r="N38" s="22">
        <v>0</v>
      </c>
      <c r="O38" s="21"/>
      <c r="P38" s="22">
        <v>0</v>
      </c>
      <c r="Q38" s="21"/>
      <c r="R38" s="22">
        <v>0</v>
      </c>
      <c r="S38" s="21"/>
      <c r="T38" s="22">
        <v>362898</v>
      </c>
      <c r="U38" s="21"/>
      <c r="V38" s="22">
        <v>1264</v>
      </c>
      <c r="W38" s="21"/>
      <c r="X38" s="22">
        <v>850969118</v>
      </c>
      <c r="Y38" s="21"/>
      <c r="Z38" s="22">
        <v>455973788.7216</v>
      </c>
      <c r="AB38" s="31">
        <f t="shared" si="0"/>
        <v>2.7371499933955099E-4</v>
      </c>
    </row>
    <row r="39" spans="1:28" ht="21.75" customHeight="1">
      <c r="A39" s="78" t="s">
        <v>45</v>
      </c>
      <c r="B39" s="78"/>
      <c r="C39" s="78"/>
      <c r="E39" s="79">
        <v>4714285</v>
      </c>
      <c r="F39" s="79"/>
      <c r="G39" s="21"/>
      <c r="H39" s="22">
        <v>43840637100</v>
      </c>
      <c r="I39" s="21"/>
      <c r="J39" s="22">
        <v>33225406180.1325</v>
      </c>
      <c r="K39" s="21"/>
      <c r="L39" s="22">
        <v>0</v>
      </c>
      <c r="M39" s="21"/>
      <c r="N39" s="22">
        <v>0</v>
      </c>
      <c r="O39" s="21"/>
      <c r="P39" s="22">
        <v>-48531</v>
      </c>
      <c r="Q39" s="21"/>
      <c r="R39" s="22">
        <v>356027738</v>
      </c>
      <c r="S39" s="21"/>
      <c r="T39" s="22">
        <v>4665754</v>
      </c>
      <c r="U39" s="21"/>
      <c r="V39" s="22">
        <v>7290</v>
      </c>
      <c r="W39" s="21"/>
      <c r="X39" s="22">
        <v>43389321586</v>
      </c>
      <c r="Y39" s="21"/>
      <c r="Z39" s="22">
        <v>33810967247.373001</v>
      </c>
      <c r="AB39" s="31">
        <f t="shared" si="0"/>
        <v>2.0296273835676032E-2</v>
      </c>
    </row>
    <row r="40" spans="1:28" ht="21.75" customHeight="1">
      <c r="A40" s="78" t="s">
        <v>46</v>
      </c>
      <c r="B40" s="78"/>
      <c r="C40" s="78"/>
      <c r="E40" s="79">
        <v>1110466</v>
      </c>
      <c r="F40" s="79"/>
      <c r="G40" s="21"/>
      <c r="H40" s="22">
        <v>12177732775</v>
      </c>
      <c r="I40" s="21"/>
      <c r="J40" s="22">
        <v>11193127494.822001</v>
      </c>
      <c r="K40" s="21"/>
      <c r="L40" s="22">
        <v>0</v>
      </c>
      <c r="M40" s="21"/>
      <c r="N40" s="22">
        <v>0</v>
      </c>
      <c r="O40" s="21"/>
      <c r="P40" s="22">
        <v>0</v>
      </c>
      <c r="Q40" s="21"/>
      <c r="R40" s="22">
        <v>0</v>
      </c>
      <c r="S40" s="21"/>
      <c r="T40" s="22">
        <v>1110466</v>
      </c>
      <c r="U40" s="21"/>
      <c r="V40" s="22">
        <v>8660</v>
      </c>
      <c r="W40" s="21"/>
      <c r="X40" s="22">
        <v>12177732775</v>
      </c>
      <c r="Y40" s="21"/>
      <c r="Z40" s="22">
        <v>9559416578.4179993</v>
      </c>
      <c r="AB40" s="31">
        <f t="shared" si="0"/>
        <v>5.7383905986879945E-3</v>
      </c>
    </row>
    <row r="41" spans="1:28" ht="21.75" customHeight="1">
      <c r="A41" s="78" t="s">
        <v>47</v>
      </c>
      <c r="B41" s="78"/>
      <c r="C41" s="78"/>
      <c r="E41" s="79">
        <v>1210000</v>
      </c>
      <c r="F41" s="79"/>
      <c r="G41" s="21"/>
      <c r="H41" s="22">
        <v>9156088939</v>
      </c>
      <c r="I41" s="21"/>
      <c r="J41" s="22">
        <v>9874992105</v>
      </c>
      <c r="K41" s="21"/>
      <c r="L41" s="22">
        <v>0</v>
      </c>
      <c r="M41" s="21"/>
      <c r="N41" s="22">
        <v>0</v>
      </c>
      <c r="O41" s="21"/>
      <c r="P41" s="22">
        <v>0</v>
      </c>
      <c r="Q41" s="21"/>
      <c r="R41" s="22">
        <v>0</v>
      </c>
      <c r="S41" s="21"/>
      <c r="T41" s="22">
        <v>1210000</v>
      </c>
      <c r="U41" s="21"/>
      <c r="V41" s="22">
        <v>7950</v>
      </c>
      <c r="W41" s="21"/>
      <c r="X41" s="22">
        <v>9156088939</v>
      </c>
      <c r="Y41" s="21"/>
      <c r="Z41" s="22">
        <v>9562263975</v>
      </c>
      <c r="AB41" s="31">
        <f t="shared" si="0"/>
        <v>5.7400998529759367E-3</v>
      </c>
    </row>
    <row r="42" spans="1:28" ht="21.75" customHeight="1">
      <c r="A42" s="78" t="s">
        <v>48</v>
      </c>
      <c r="B42" s="78"/>
      <c r="C42" s="78"/>
      <c r="E42" s="79">
        <v>544508</v>
      </c>
      <c r="F42" s="79"/>
      <c r="G42" s="21"/>
      <c r="H42" s="22">
        <v>4838355601</v>
      </c>
      <c r="I42" s="21"/>
      <c r="J42" s="22">
        <v>4535827326.6120005</v>
      </c>
      <c r="K42" s="21"/>
      <c r="L42" s="22">
        <v>0</v>
      </c>
      <c r="M42" s="21"/>
      <c r="N42" s="22">
        <v>0</v>
      </c>
      <c r="O42" s="21"/>
      <c r="P42" s="22">
        <v>0</v>
      </c>
      <c r="Q42" s="21"/>
      <c r="R42" s="22">
        <v>0</v>
      </c>
      <c r="S42" s="21"/>
      <c r="T42" s="22">
        <v>544508</v>
      </c>
      <c r="U42" s="21"/>
      <c r="V42" s="22">
        <v>9690</v>
      </c>
      <c r="W42" s="21"/>
      <c r="X42" s="22">
        <v>4838355601</v>
      </c>
      <c r="Y42" s="21"/>
      <c r="Z42" s="22">
        <v>5244888639.0059996</v>
      </c>
      <c r="AB42" s="31">
        <f t="shared" si="0"/>
        <v>3.1484368748179743E-3</v>
      </c>
    </row>
    <row r="43" spans="1:28" ht="21.75" customHeight="1">
      <c r="A43" s="78" t="s">
        <v>49</v>
      </c>
      <c r="B43" s="78"/>
      <c r="C43" s="78"/>
      <c r="E43" s="79">
        <v>17551934</v>
      </c>
      <c r="F43" s="79"/>
      <c r="G43" s="21"/>
      <c r="H43" s="22">
        <v>26598288402</v>
      </c>
      <c r="I43" s="21"/>
      <c r="J43" s="22">
        <v>27183204988.626598</v>
      </c>
      <c r="K43" s="21"/>
      <c r="L43" s="22">
        <v>0</v>
      </c>
      <c r="M43" s="21"/>
      <c r="N43" s="22">
        <v>0</v>
      </c>
      <c r="O43" s="21"/>
      <c r="P43" s="22">
        <v>-400000</v>
      </c>
      <c r="Q43" s="21"/>
      <c r="R43" s="22">
        <v>631818185</v>
      </c>
      <c r="S43" s="21"/>
      <c r="T43" s="22">
        <v>17151934</v>
      </c>
      <c r="U43" s="21"/>
      <c r="V43" s="22">
        <v>1701</v>
      </c>
      <c r="W43" s="21"/>
      <c r="X43" s="22">
        <v>25992126405</v>
      </c>
      <c r="Y43" s="21"/>
      <c r="Z43" s="22">
        <v>29001845867.582699</v>
      </c>
      <c r="AB43" s="31">
        <f t="shared" si="0"/>
        <v>1.7409422249352012E-2</v>
      </c>
    </row>
    <row r="44" spans="1:28" ht="21.75" customHeight="1">
      <c r="A44" s="78" t="s">
        <v>50</v>
      </c>
      <c r="B44" s="78"/>
      <c r="C44" s="78"/>
      <c r="E44" s="79">
        <v>2684135</v>
      </c>
      <c r="F44" s="79"/>
      <c r="G44" s="21"/>
      <c r="H44" s="22">
        <v>102128232011</v>
      </c>
      <c r="I44" s="21"/>
      <c r="J44" s="22">
        <v>81005471085.330002</v>
      </c>
      <c r="K44" s="21"/>
      <c r="L44" s="22">
        <v>0</v>
      </c>
      <c r="M44" s="21"/>
      <c r="N44" s="22">
        <v>0</v>
      </c>
      <c r="O44" s="21"/>
      <c r="P44" s="22">
        <v>0</v>
      </c>
      <c r="Q44" s="21"/>
      <c r="R44" s="22">
        <v>0</v>
      </c>
      <c r="S44" s="21"/>
      <c r="T44" s="22">
        <v>2684135</v>
      </c>
      <c r="U44" s="21"/>
      <c r="V44" s="22">
        <v>32860</v>
      </c>
      <c r="W44" s="21"/>
      <c r="X44" s="22">
        <v>102128232011</v>
      </c>
      <c r="Y44" s="21"/>
      <c r="Z44" s="22">
        <v>87675882077.205002</v>
      </c>
      <c r="AB44" s="31">
        <f t="shared" si="0"/>
        <v>5.2630665618170196E-2</v>
      </c>
    </row>
    <row r="45" spans="1:28" ht="21.75" customHeight="1">
      <c r="A45" s="78" t="s">
        <v>51</v>
      </c>
      <c r="B45" s="78"/>
      <c r="C45" s="78"/>
      <c r="E45" s="79">
        <v>5556074</v>
      </c>
      <c r="F45" s="79"/>
      <c r="G45" s="21"/>
      <c r="H45" s="22">
        <v>44601064895</v>
      </c>
      <c r="I45" s="21"/>
      <c r="J45" s="22">
        <v>28001687873.679001</v>
      </c>
      <c r="K45" s="21"/>
      <c r="L45" s="22">
        <v>0</v>
      </c>
      <c r="M45" s="21"/>
      <c r="N45" s="22">
        <v>0</v>
      </c>
      <c r="O45" s="21"/>
      <c r="P45" s="22">
        <v>-2428052</v>
      </c>
      <c r="Q45" s="21"/>
      <c r="R45" s="22">
        <v>11965168609</v>
      </c>
      <c r="S45" s="21"/>
      <c r="T45" s="22">
        <v>3128022</v>
      </c>
      <c r="U45" s="21"/>
      <c r="V45" s="22">
        <v>4790</v>
      </c>
      <c r="W45" s="21"/>
      <c r="X45" s="22">
        <v>25110016935</v>
      </c>
      <c r="Y45" s="21"/>
      <c r="Z45" s="22">
        <v>14894075188.989</v>
      </c>
      <c r="AB45" s="31">
        <f t="shared" si="0"/>
        <v>8.9407151931850219E-3</v>
      </c>
    </row>
    <row r="46" spans="1:28" ht="21.75" customHeight="1">
      <c r="A46" s="78" t="s">
        <v>52</v>
      </c>
      <c r="B46" s="78"/>
      <c r="C46" s="78"/>
      <c r="E46" s="79">
        <v>1596319</v>
      </c>
      <c r="F46" s="79"/>
      <c r="G46" s="21"/>
      <c r="H46" s="22">
        <v>33777500120</v>
      </c>
      <c r="I46" s="21"/>
      <c r="J46" s="22">
        <v>34291199691.1395</v>
      </c>
      <c r="K46" s="21"/>
      <c r="L46" s="22">
        <v>0</v>
      </c>
      <c r="M46" s="21"/>
      <c r="N46" s="22">
        <v>0</v>
      </c>
      <c r="O46" s="21"/>
      <c r="P46" s="22">
        <v>-279653</v>
      </c>
      <c r="Q46" s="21"/>
      <c r="R46" s="22">
        <v>6582674827</v>
      </c>
      <c r="S46" s="21"/>
      <c r="T46" s="22">
        <v>1316666</v>
      </c>
      <c r="U46" s="21"/>
      <c r="V46" s="22">
        <v>25200</v>
      </c>
      <c r="W46" s="21"/>
      <c r="X46" s="22">
        <v>27860149489</v>
      </c>
      <c r="Y46" s="21"/>
      <c r="Z46" s="22">
        <v>32982562299.959999</v>
      </c>
      <c r="AB46" s="31">
        <f t="shared" si="0"/>
        <v>1.9798993366397843E-2</v>
      </c>
    </row>
    <row r="47" spans="1:28" ht="21.75" customHeight="1">
      <c r="A47" s="78" t="s">
        <v>53</v>
      </c>
      <c r="B47" s="78"/>
      <c r="C47" s="78"/>
      <c r="E47" s="79">
        <v>6397199</v>
      </c>
      <c r="F47" s="79"/>
      <c r="G47" s="21"/>
      <c r="H47" s="22">
        <v>42732374410</v>
      </c>
      <c r="I47" s="21"/>
      <c r="J47" s="22">
        <v>36247073295.915001</v>
      </c>
      <c r="K47" s="21"/>
      <c r="L47" s="22">
        <v>100000</v>
      </c>
      <c r="M47" s="21"/>
      <c r="N47" s="22">
        <v>558506659</v>
      </c>
      <c r="O47" s="21"/>
      <c r="P47" s="22">
        <v>0</v>
      </c>
      <c r="Q47" s="21"/>
      <c r="R47" s="22">
        <v>0</v>
      </c>
      <c r="S47" s="21"/>
      <c r="T47" s="22">
        <v>6497199</v>
      </c>
      <c r="U47" s="21"/>
      <c r="V47" s="22">
        <v>5080</v>
      </c>
      <c r="W47" s="21"/>
      <c r="X47" s="22">
        <v>43290881069</v>
      </c>
      <c r="Y47" s="21"/>
      <c r="Z47" s="22">
        <v>32809386583.026001</v>
      </c>
      <c r="AB47" s="31">
        <f t="shared" si="0"/>
        <v>1.9695038287358954E-2</v>
      </c>
    </row>
    <row r="48" spans="1:28" ht="21.75" customHeight="1">
      <c r="A48" s="78" t="s">
        <v>54</v>
      </c>
      <c r="B48" s="78"/>
      <c r="C48" s="78"/>
      <c r="E48" s="79">
        <v>1300000</v>
      </c>
      <c r="F48" s="79"/>
      <c r="G48" s="21"/>
      <c r="H48" s="22">
        <v>12013764410</v>
      </c>
      <c r="I48" s="21"/>
      <c r="J48" s="22">
        <v>11178092250</v>
      </c>
      <c r="K48" s="21"/>
      <c r="L48" s="22">
        <v>0</v>
      </c>
      <c r="M48" s="21"/>
      <c r="N48" s="22">
        <v>0</v>
      </c>
      <c r="O48" s="21"/>
      <c r="P48" s="22">
        <v>0</v>
      </c>
      <c r="Q48" s="21"/>
      <c r="R48" s="22">
        <v>0</v>
      </c>
      <c r="S48" s="21"/>
      <c r="T48" s="22">
        <v>1300000</v>
      </c>
      <c r="U48" s="21"/>
      <c r="V48" s="22">
        <v>7540</v>
      </c>
      <c r="W48" s="21"/>
      <c r="X48" s="22">
        <v>12013764410</v>
      </c>
      <c r="Y48" s="21"/>
      <c r="Z48" s="22">
        <v>9743678100</v>
      </c>
      <c r="AB48" s="31">
        <f t="shared" si="0"/>
        <v>5.8490003387774965E-3</v>
      </c>
    </row>
    <row r="49" spans="1:28" ht="21.75" customHeight="1">
      <c r="A49" s="78" t="s">
        <v>55</v>
      </c>
      <c r="B49" s="78"/>
      <c r="C49" s="78"/>
      <c r="E49" s="79">
        <v>2920909</v>
      </c>
      <c r="F49" s="79"/>
      <c r="G49" s="21"/>
      <c r="H49" s="22">
        <v>10784972968</v>
      </c>
      <c r="I49" s="21"/>
      <c r="J49" s="22">
        <v>11924796032.0851</v>
      </c>
      <c r="K49" s="21"/>
      <c r="L49" s="22">
        <v>0</v>
      </c>
      <c r="M49" s="21"/>
      <c r="N49" s="22">
        <v>0</v>
      </c>
      <c r="O49" s="21"/>
      <c r="P49" s="22">
        <v>0</v>
      </c>
      <c r="Q49" s="21"/>
      <c r="R49" s="22">
        <v>0</v>
      </c>
      <c r="S49" s="21"/>
      <c r="T49" s="22">
        <v>2920909</v>
      </c>
      <c r="U49" s="21"/>
      <c r="V49" s="22">
        <v>5100</v>
      </c>
      <c r="W49" s="21"/>
      <c r="X49" s="22">
        <v>10784972968</v>
      </c>
      <c r="Y49" s="21"/>
      <c r="Z49" s="22">
        <v>14808000916.395</v>
      </c>
      <c r="AB49" s="31">
        <f t="shared" si="0"/>
        <v>8.8890459524326691E-3</v>
      </c>
    </row>
    <row r="50" spans="1:28" ht="21.75" customHeight="1">
      <c r="A50" s="78" t="s">
        <v>56</v>
      </c>
      <c r="B50" s="78"/>
      <c r="C50" s="78"/>
      <c r="E50" s="79">
        <v>18516948</v>
      </c>
      <c r="F50" s="79"/>
      <c r="G50" s="21"/>
      <c r="H50" s="22">
        <v>83637873993</v>
      </c>
      <c r="I50" s="21"/>
      <c r="J50" s="22">
        <v>136946384865.936</v>
      </c>
      <c r="K50" s="21"/>
      <c r="L50" s="22">
        <v>0</v>
      </c>
      <c r="M50" s="21"/>
      <c r="N50" s="22">
        <v>0</v>
      </c>
      <c r="O50" s="21"/>
      <c r="P50" s="22">
        <v>-100000</v>
      </c>
      <c r="Q50" s="21"/>
      <c r="R50" s="22">
        <v>902597400</v>
      </c>
      <c r="S50" s="21"/>
      <c r="T50" s="22">
        <v>18416948</v>
      </c>
      <c r="U50" s="21"/>
      <c r="V50" s="22">
        <v>7920</v>
      </c>
      <c r="W50" s="21"/>
      <c r="X50" s="22">
        <v>83186191167</v>
      </c>
      <c r="Y50" s="21"/>
      <c r="Z50" s="22">
        <v>144994347902.448</v>
      </c>
      <c r="AB50" s="31">
        <f t="shared" si="0"/>
        <v>8.7038178119024742E-2</v>
      </c>
    </row>
    <row r="51" spans="1:28" ht="21.75" customHeight="1">
      <c r="A51" s="78" t="s">
        <v>57</v>
      </c>
      <c r="B51" s="78"/>
      <c r="C51" s="78"/>
      <c r="E51" s="79">
        <v>250000</v>
      </c>
      <c r="F51" s="79"/>
      <c r="G51" s="21"/>
      <c r="H51" s="22">
        <v>8402514110</v>
      </c>
      <c r="I51" s="21"/>
      <c r="J51" s="22">
        <v>9418623750</v>
      </c>
      <c r="K51" s="21"/>
      <c r="L51" s="22">
        <v>0</v>
      </c>
      <c r="M51" s="21"/>
      <c r="N51" s="22">
        <v>0</v>
      </c>
      <c r="O51" s="21"/>
      <c r="P51" s="22">
        <v>0</v>
      </c>
      <c r="Q51" s="21"/>
      <c r="R51" s="22">
        <v>0</v>
      </c>
      <c r="S51" s="21"/>
      <c r="T51" s="22">
        <v>250000</v>
      </c>
      <c r="U51" s="21"/>
      <c r="V51" s="22">
        <v>37600</v>
      </c>
      <c r="W51" s="21"/>
      <c r="X51" s="22">
        <v>8402514110</v>
      </c>
      <c r="Y51" s="21"/>
      <c r="Z51" s="22">
        <v>9344070000</v>
      </c>
      <c r="AB51" s="31">
        <f t="shared" si="0"/>
        <v>5.6091209125187181E-3</v>
      </c>
    </row>
    <row r="52" spans="1:28" ht="21.75" customHeight="1">
      <c r="A52" s="78" t="s">
        <v>58</v>
      </c>
      <c r="B52" s="78"/>
      <c r="C52" s="78"/>
      <c r="E52" s="79">
        <v>1200000</v>
      </c>
      <c r="F52" s="79"/>
      <c r="G52" s="21"/>
      <c r="H52" s="22">
        <v>13699971882</v>
      </c>
      <c r="I52" s="21"/>
      <c r="J52" s="22">
        <v>17177184000</v>
      </c>
      <c r="K52" s="21"/>
      <c r="L52" s="22">
        <v>0</v>
      </c>
      <c r="M52" s="21"/>
      <c r="N52" s="22">
        <v>0</v>
      </c>
      <c r="O52" s="21"/>
      <c r="P52" s="22">
        <v>0</v>
      </c>
      <c r="Q52" s="21"/>
      <c r="R52" s="22">
        <v>0</v>
      </c>
      <c r="S52" s="21"/>
      <c r="T52" s="22">
        <v>1200000</v>
      </c>
      <c r="U52" s="21"/>
      <c r="V52" s="22">
        <v>11660</v>
      </c>
      <c r="W52" s="21"/>
      <c r="X52" s="22">
        <v>13699971882</v>
      </c>
      <c r="Y52" s="21"/>
      <c r="Z52" s="22">
        <v>13908747600</v>
      </c>
      <c r="AB52" s="31">
        <f t="shared" si="0"/>
        <v>8.3492361497831801E-3</v>
      </c>
    </row>
    <row r="53" spans="1:28" ht="21.75" customHeight="1">
      <c r="A53" s="78" t="s">
        <v>59</v>
      </c>
      <c r="B53" s="78"/>
      <c r="C53" s="78"/>
      <c r="E53" s="79">
        <v>192393</v>
      </c>
      <c r="F53" s="79"/>
      <c r="G53" s="21"/>
      <c r="H53" s="22">
        <v>14739823055</v>
      </c>
      <c r="I53" s="21"/>
      <c r="J53" s="22">
        <v>8041989402.3824997</v>
      </c>
      <c r="K53" s="21"/>
      <c r="L53" s="22">
        <v>0</v>
      </c>
      <c r="M53" s="21"/>
      <c r="N53" s="22">
        <v>0</v>
      </c>
      <c r="O53" s="21"/>
      <c r="P53" s="22">
        <v>0</v>
      </c>
      <c r="Q53" s="21"/>
      <c r="R53" s="22">
        <v>0</v>
      </c>
      <c r="S53" s="21"/>
      <c r="T53" s="22">
        <v>192393</v>
      </c>
      <c r="U53" s="21"/>
      <c r="V53" s="22">
        <v>40850</v>
      </c>
      <c r="W53" s="21"/>
      <c r="X53" s="22">
        <v>14739823055</v>
      </c>
      <c r="Y53" s="21"/>
      <c r="Z53" s="22">
        <v>7812491488.4025002</v>
      </c>
      <c r="AB53" s="31">
        <f t="shared" si="0"/>
        <v>4.6897347073034503E-3</v>
      </c>
    </row>
    <row r="54" spans="1:28" ht="21.75" customHeight="1">
      <c r="A54" s="78" t="s">
        <v>60</v>
      </c>
      <c r="B54" s="78"/>
      <c r="C54" s="78"/>
      <c r="E54" s="79">
        <v>0</v>
      </c>
      <c r="F54" s="79"/>
      <c r="G54" s="21"/>
      <c r="H54" s="22">
        <v>0</v>
      </c>
      <c r="I54" s="21"/>
      <c r="J54" s="22">
        <v>0</v>
      </c>
      <c r="K54" s="21"/>
      <c r="L54" s="22">
        <v>51012</v>
      </c>
      <c r="M54" s="21"/>
      <c r="N54" s="22">
        <v>5370510873</v>
      </c>
      <c r="O54" s="21"/>
      <c r="P54" s="22">
        <v>0</v>
      </c>
      <c r="Q54" s="21"/>
      <c r="R54" s="22">
        <v>0</v>
      </c>
      <c r="S54" s="21"/>
      <c r="T54" s="22">
        <v>51012</v>
      </c>
      <c r="U54" s="21"/>
      <c r="V54" s="22">
        <v>107150</v>
      </c>
      <c r="W54" s="21"/>
      <c r="X54" s="22">
        <v>5370510873</v>
      </c>
      <c r="Y54" s="21"/>
      <c r="Z54" s="22">
        <v>5433413481.9899998</v>
      </c>
      <c r="AB54" s="31">
        <f t="shared" si="0"/>
        <v>3.2616058300281624E-3</v>
      </c>
    </row>
    <row r="55" spans="1:28" ht="21.75" customHeight="1">
      <c r="A55" s="78" t="s">
        <v>61</v>
      </c>
      <c r="B55" s="78"/>
      <c r="C55" s="78"/>
      <c r="E55" s="79">
        <v>0</v>
      </c>
      <c r="F55" s="79"/>
      <c r="G55" s="21"/>
      <c r="H55" s="22">
        <v>0</v>
      </c>
      <c r="I55" s="21"/>
      <c r="J55" s="22">
        <v>0</v>
      </c>
      <c r="K55" s="21"/>
      <c r="L55" s="22">
        <v>514382</v>
      </c>
      <c r="M55" s="21"/>
      <c r="N55" s="22">
        <v>2534721428</v>
      </c>
      <c r="O55" s="21"/>
      <c r="P55" s="22">
        <v>0</v>
      </c>
      <c r="Q55" s="21"/>
      <c r="R55" s="22">
        <v>0</v>
      </c>
      <c r="S55" s="21"/>
      <c r="T55" s="22">
        <v>514382</v>
      </c>
      <c r="U55" s="21"/>
      <c r="V55" s="22">
        <v>4930</v>
      </c>
      <c r="W55" s="21"/>
      <c r="X55" s="22">
        <v>2534721428</v>
      </c>
      <c r="Y55" s="21"/>
      <c r="Z55" s="22">
        <v>2520814635.6030002</v>
      </c>
      <c r="AB55" s="31">
        <f t="shared" si="0"/>
        <v>1.5132114901904672E-3</v>
      </c>
    </row>
    <row r="56" spans="1:28" ht="21.75" customHeight="1">
      <c r="A56" s="78" t="s">
        <v>62</v>
      </c>
      <c r="B56" s="78"/>
      <c r="C56" s="78"/>
      <c r="E56" s="79">
        <v>0</v>
      </c>
      <c r="F56" s="79"/>
      <c r="G56" s="21"/>
      <c r="H56" s="22">
        <v>0</v>
      </c>
      <c r="I56" s="21"/>
      <c r="J56" s="22">
        <v>0</v>
      </c>
      <c r="K56" s="21"/>
      <c r="L56" s="22">
        <v>2213650</v>
      </c>
      <c r="M56" s="21"/>
      <c r="N56" s="22">
        <v>18956009997</v>
      </c>
      <c r="O56" s="21"/>
      <c r="P56" s="22">
        <v>0</v>
      </c>
      <c r="Q56" s="21"/>
      <c r="R56" s="22">
        <v>0</v>
      </c>
      <c r="S56" s="21"/>
      <c r="T56" s="22">
        <v>2213650</v>
      </c>
      <c r="U56" s="21"/>
      <c r="V56" s="22">
        <v>11890</v>
      </c>
      <c r="W56" s="21"/>
      <c r="X56" s="22">
        <v>18956009997</v>
      </c>
      <c r="Y56" s="21"/>
      <c r="Z56" s="22">
        <v>26163692723.924999</v>
      </c>
      <c r="AB56" s="31">
        <f t="shared" si="0"/>
        <v>1.5705716674477132E-2</v>
      </c>
    </row>
    <row r="57" spans="1:28" ht="21.75" customHeight="1">
      <c r="A57" s="78" t="s">
        <v>63</v>
      </c>
      <c r="B57" s="78"/>
      <c r="C57" s="78"/>
      <c r="E57" s="79">
        <v>0</v>
      </c>
      <c r="F57" s="79"/>
      <c r="G57" s="21"/>
      <c r="H57" s="22">
        <v>0</v>
      </c>
      <c r="I57" s="21"/>
      <c r="J57" s="22">
        <v>0</v>
      </c>
      <c r="K57" s="21"/>
      <c r="L57" s="22">
        <v>250000</v>
      </c>
      <c r="M57" s="21"/>
      <c r="N57" s="22">
        <v>4829381072</v>
      </c>
      <c r="O57" s="21"/>
      <c r="P57" s="22">
        <v>-125000</v>
      </c>
      <c r="Q57" s="21"/>
      <c r="R57" s="22">
        <v>3162321591</v>
      </c>
      <c r="S57" s="21"/>
      <c r="T57" s="22">
        <v>125000</v>
      </c>
      <c r="U57" s="21"/>
      <c r="V57" s="22">
        <v>25450</v>
      </c>
      <c r="W57" s="21"/>
      <c r="X57" s="22">
        <v>2414690535</v>
      </c>
      <c r="Y57" s="21"/>
      <c r="Z57" s="22">
        <v>3162321562.5</v>
      </c>
      <c r="AB57" s="31">
        <f t="shared" si="0"/>
        <v>1.8982995641436352E-3</v>
      </c>
    </row>
    <row r="58" spans="1:28" ht="21.75" customHeight="1">
      <c r="A58" s="78" t="s">
        <v>64</v>
      </c>
      <c r="B58" s="78"/>
      <c r="C58" s="78"/>
      <c r="E58" s="79">
        <v>0</v>
      </c>
      <c r="F58" s="79"/>
      <c r="G58" s="21"/>
      <c r="H58" s="22">
        <v>0</v>
      </c>
      <c r="I58" s="21"/>
      <c r="J58" s="22">
        <v>0</v>
      </c>
      <c r="K58" s="21"/>
      <c r="L58" s="22">
        <v>3125000</v>
      </c>
      <c r="M58" s="21"/>
      <c r="N58" s="22">
        <v>7423453125</v>
      </c>
      <c r="O58" s="21"/>
      <c r="P58" s="22">
        <v>-1562500</v>
      </c>
      <c r="Q58" s="21"/>
      <c r="R58" s="22">
        <v>5429998133</v>
      </c>
      <c r="S58" s="21"/>
      <c r="T58" s="22">
        <v>1562500</v>
      </c>
      <c r="U58" s="21"/>
      <c r="V58" s="22">
        <v>2743</v>
      </c>
      <c r="W58" s="21"/>
      <c r="X58" s="22">
        <v>3711726563</v>
      </c>
      <c r="Y58" s="21"/>
      <c r="Z58" s="22">
        <v>4260436171.875</v>
      </c>
      <c r="AB58" s="31">
        <f t="shared" si="0"/>
        <v>2.5574831554253394E-3</v>
      </c>
    </row>
    <row r="59" spans="1:28" ht="21.75" customHeight="1">
      <c r="A59" s="78" t="s">
        <v>65</v>
      </c>
      <c r="B59" s="78"/>
      <c r="C59" s="78"/>
      <c r="E59" s="79">
        <v>0</v>
      </c>
      <c r="F59" s="79"/>
      <c r="G59" s="21"/>
      <c r="H59" s="22">
        <v>0</v>
      </c>
      <c r="I59" s="21"/>
      <c r="J59" s="22">
        <v>0</v>
      </c>
      <c r="K59" s="21"/>
      <c r="L59" s="22">
        <v>800000</v>
      </c>
      <c r="M59" s="21"/>
      <c r="N59" s="22">
        <v>2403027925</v>
      </c>
      <c r="O59" s="21"/>
      <c r="P59" s="22">
        <v>0</v>
      </c>
      <c r="Q59" s="21"/>
      <c r="R59" s="22">
        <v>0</v>
      </c>
      <c r="S59" s="21"/>
      <c r="T59" s="22">
        <v>800000</v>
      </c>
      <c r="U59" s="21"/>
      <c r="V59" s="22">
        <v>2937</v>
      </c>
      <c r="W59" s="21"/>
      <c r="X59" s="22">
        <v>2403027925</v>
      </c>
      <c r="Y59" s="21"/>
      <c r="Z59" s="22">
        <v>2335619880</v>
      </c>
      <c r="AB59" s="31">
        <f t="shared" si="0"/>
        <v>1.4020415421334021E-3</v>
      </c>
    </row>
    <row r="60" spans="1:28" ht="21.75" customHeight="1">
      <c r="A60" s="78" t="s">
        <v>66</v>
      </c>
      <c r="B60" s="78"/>
      <c r="C60" s="78"/>
      <c r="E60" s="79">
        <v>0</v>
      </c>
      <c r="F60" s="79"/>
      <c r="G60" s="21"/>
      <c r="H60" s="22">
        <v>0</v>
      </c>
      <c r="I60" s="21"/>
      <c r="J60" s="22">
        <v>0</v>
      </c>
      <c r="K60" s="21"/>
      <c r="L60" s="22">
        <v>543376</v>
      </c>
      <c r="M60" s="21"/>
      <c r="N60" s="22">
        <v>1569915793</v>
      </c>
      <c r="O60" s="21"/>
      <c r="P60" s="22">
        <v>0</v>
      </c>
      <c r="Q60" s="21"/>
      <c r="R60" s="22">
        <v>0</v>
      </c>
      <c r="S60" s="21"/>
      <c r="T60" s="22">
        <v>543376</v>
      </c>
      <c r="U60" s="21"/>
      <c r="V60" s="22">
        <v>3133</v>
      </c>
      <c r="W60" s="21"/>
      <c r="X60" s="22">
        <v>1569915793</v>
      </c>
      <c r="Y60" s="21"/>
      <c r="Z60" s="22">
        <v>1692267745.8024001</v>
      </c>
      <c r="AB60" s="31">
        <f t="shared" si="0"/>
        <v>1.0158458147853293E-3</v>
      </c>
    </row>
    <row r="61" spans="1:28" ht="21.75" customHeight="1">
      <c r="A61" s="80" t="s">
        <v>67</v>
      </c>
      <c r="B61" s="80"/>
      <c r="C61" s="80"/>
      <c r="D61" s="8"/>
      <c r="E61" s="79">
        <v>0</v>
      </c>
      <c r="F61" s="81"/>
      <c r="G61" s="21"/>
      <c r="H61" s="23">
        <v>0</v>
      </c>
      <c r="I61" s="21"/>
      <c r="J61" s="23">
        <v>0</v>
      </c>
      <c r="K61" s="21"/>
      <c r="L61" s="23">
        <v>328167</v>
      </c>
      <c r="M61" s="21"/>
      <c r="N61" s="23">
        <v>1123642300</v>
      </c>
      <c r="O61" s="21"/>
      <c r="P61" s="23">
        <v>0</v>
      </c>
      <c r="Q61" s="21"/>
      <c r="R61" s="23">
        <v>0</v>
      </c>
      <c r="S61" s="21"/>
      <c r="T61" s="23">
        <v>328167</v>
      </c>
      <c r="U61" s="21"/>
      <c r="V61" s="23">
        <v>2954</v>
      </c>
      <c r="W61" s="21"/>
      <c r="X61" s="23">
        <v>1123642300</v>
      </c>
      <c r="Y61" s="21"/>
      <c r="Z61" s="23">
        <v>963637356.35790002</v>
      </c>
      <c r="AB61" s="31">
        <f t="shared" si="0"/>
        <v>5.7845868530858062E-4</v>
      </c>
    </row>
    <row r="62" spans="1:28" ht="21.75" customHeight="1" thickBot="1">
      <c r="A62" s="82" t="s">
        <v>68</v>
      </c>
      <c r="B62" s="82"/>
      <c r="C62" s="82"/>
      <c r="D62" s="82"/>
      <c r="E62" s="21"/>
      <c r="F62" s="34">
        <f>SUM(E12:F61)</f>
        <v>153836803</v>
      </c>
      <c r="G62" s="19"/>
      <c r="H62" s="34">
        <f>SUM(H12:H61)</f>
        <v>1553292681015</v>
      </c>
      <c r="I62" s="19"/>
      <c r="J62" s="34">
        <f>SUM(J12:J61)</f>
        <v>1438999957553.2476</v>
      </c>
      <c r="K62" s="19"/>
      <c r="L62" s="34">
        <f>SUM(L12:L61)</f>
        <v>18756349</v>
      </c>
      <c r="M62" s="19"/>
      <c r="N62" s="34">
        <f>SUM(N12:N61)</f>
        <v>54530704675</v>
      </c>
      <c r="O62" s="19"/>
      <c r="P62" s="34">
        <f>SUM(P12:P61)</f>
        <v>-7776650</v>
      </c>
      <c r="Q62" s="19"/>
      <c r="R62" s="34">
        <f>SUM(R12:R61)</f>
        <v>53222745170.5</v>
      </c>
      <c r="S62" s="19"/>
      <c r="T62" s="34">
        <f>SUM(T12:T61)</f>
        <v>164816502</v>
      </c>
      <c r="U62" s="19"/>
      <c r="V62" s="34"/>
      <c r="W62" s="19"/>
      <c r="X62" s="34">
        <f>SUM(X12:X61)</f>
        <v>1547937301677</v>
      </c>
      <c r="Y62" s="19"/>
      <c r="Z62" s="34">
        <f>SUM(Z12:Z61)</f>
        <v>1529296605408.0603</v>
      </c>
      <c r="AA62" s="19"/>
      <c r="AB62" s="35">
        <f>SUM(AB12:AB61)</f>
        <v>0.91801640728699985</v>
      </c>
    </row>
    <row r="63" spans="1:28" ht="13.5" thickTop="1">
      <c r="H63" s="37"/>
      <c r="J63" s="37"/>
    </row>
    <row r="64" spans="1:28" ht="18.75">
      <c r="X64" s="65">
        <v>1547937301677</v>
      </c>
      <c r="Y64" s="66"/>
      <c r="Z64" s="65"/>
    </row>
    <row r="65" spans="24:26" ht="18.75">
      <c r="X65" s="65">
        <v>18640696289</v>
      </c>
      <c r="Y65" s="66"/>
      <c r="Z65" s="67">
        <f>Z62-X66</f>
        <v>20.060302734375</v>
      </c>
    </row>
    <row r="66" spans="24:26" ht="18.75">
      <c r="X66" s="65">
        <f>X64-X65</f>
        <v>1529296605388</v>
      </c>
      <c r="Y66" s="66"/>
      <c r="Z66" s="66"/>
    </row>
  </sheetData>
  <mergeCells count="113">
    <mergeCell ref="A1:AB1"/>
    <mergeCell ref="A2:AB2"/>
    <mergeCell ref="A3:AB3"/>
    <mergeCell ref="A8:B8"/>
    <mergeCell ref="F9:J9"/>
    <mergeCell ref="L9:R9"/>
    <mergeCell ref="T9:AB9"/>
    <mergeCell ref="L10:N10"/>
    <mergeCell ref="P10:R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54:C54"/>
    <mergeCell ref="E54:F5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60:C60"/>
    <mergeCell ref="E60:F60"/>
    <mergeCell ref="A61:C61"/>
    <mergeCell ref="E61:F61"/>
    <mergeCell ref="A62:D62"/>
    <mergeCell ref="C8:F8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50:C50"/>
    <mergeCell ref="E50:F50"/>
    <mergeCell ref="A51:C51"/>
    <mergeCell ref="E51:F51"/>
    <mergeCell ref="A52:C52"/>
    <mergeCell ref="E52:F52"/>
    <mergeCell ref="A53:C53"/>
    <mergeCell ref="E53:F53"/>
  </mergeCells>
  <pageMargins left="0.39" right="0.39" top="0.39" bottom="0.39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O13"/>
  <sheetViews>
    <sheetView rightToLeft="1" view="pageBreakPreview" zoomScale="90" zoomScaleNormal="100" zoomScaleSheetLayoutView="90" workbookViewId="0">
      <selection activeCell="U2" sqref="U2"/>
    </sheetView>
  </sheetViews>
  <sheetFormatPr defaultRowHeight="12.75"/>
  <cols>
    <col min="1" max="1" width="5.140625" customWidth="1"/>
    <col min="2" max="2" width="49" customWidth="1"/>
    <col min="3" max="3" width="1.28515625" customWidth="1"/>
    <col min="4" max="4" width="15.140625" bestFit="1" customWidth="1"/>
    <col min="5" max="5" width="1.28515625" customWidth="1"/>
    <col min="6" max="6" width="15.85546875" bestFit="1" customWidth="1"/>
    <col min="7" max="7" width="1.28515625" customWidth="1"/>
    <col min="8" max="8" width="16.140625" bestFit="1" customWidth="1"/>
    <col min="9" max="9" width="1.28515625" customWidth="1"/>
    <col min="10" max="10" width="16.28515625" bestFit="1" customWidth="1"/>
    <col min="11" max="11" width="1.28515625" customWidth="1"/>
    <col min="12" max="12" width="19.42578125" customWidth="1"/>
    <col min="13" max="13" width="0.28515625" customWidth="1"/>
    <col min="15" max="15" width="17.28515625" bestFit="1" customWidth="1"/>
  </cols>
  <sheetData>
    <row r="1" spans="1:15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5" ht="21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5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5" ht="21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5" ht="21.7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5" ht="14.45" customHeight="1"/>
    <row r="7" spans="1:15" ht="14.45" customHeight="1">
      <c r="A7" s="89" t="s">
        <v>149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5" ht="14.45" customHeight="1">
      <c r="D8" s="1" t="s">
        <v>6</v>
      </c>
      <c r="F8" s="84" t="s">
        <v>7</v>
      </c>
      <c r="G8" s="84"/>
      <c r="H8" s="84"/>
      <c r="J8" s="1" t="s">
        <v>8</v>
      </c>
    </row>
    <row r="9" spans="1:15" ht="14.45" customHeight="1">
      <c r="D9" s="2"/>
      <c r="F9" s="2"/>
      <c r="G9" s="2"/>
      <c r="H9" s="2"/>
      <c r="J9" s="2"/>
    </row>
    <row r="10" spans="1:15" ht="14.45" customHeight="1">
      <c r="A10" s="84" t="s">
        <v>70</v>
      </c>
      <c r="B10" s="84"/>
      <c r="D10" s="1" t="s">
        <v>71</v>
      </c>
      <c r="F10" s="1" t="s">
        <v>72</v>
      </c>
      <c r="H10" s="1" t="s">
        <v>73</v>
      </c>
      <c r="J10" s="1" t="s">
        <v>71</v>
      </c>
      <c r="L10" s="1" t="s">
        <v>17</v>
      </c>
    </row>
    <row r="11" spans="1:15" ht="21.75" customHeight="1">
      <c r="A11" s="85" t="s">
        <v>74</v>
      </c>
      <c r="B11" s="85"/>
      <c r="D11" s="20">
        <v>3648573958</v>
      </c>
      <c r="E11" s="21"/>
      <c r="F11" s="20">
        <v>74462996355</v>
      </c>
      <c r="G11" s="21"/>
      <c r="H11" s="20">
        <v>60087052441</v>
      </c>
      <c r="I11" s="21"/>
      <c r="J11" s="20">
        <v>18024517872</v>
      </c>
      <c r="K11" s="21"/>
      <c r="L11" s="29">
        <f>J11/O11</f>
        <v>1.0819878290070877E-2</v>
      </c>
      <c r="O11" s="65">
        <v>1665870667745</v>
      </c>
    </row>
    <row r="12" spans="1:15" ht="21.75" customHeight="1">
      <c r="A12" s="80" t="s">
        <v>75</v>
      </c>
      <c r="B12" s="80"/>
      <c r="D12" s="23">
        <v>330437839</v>
      </c>
      <c r="E12" s="21"/>
      <c r="F12" s="23">
        <v>1893651088</v>
      </c>
      <c r="G12" s="21"/>
      <c r="H12" s="23">
        <v>504000</v>
      </c>
      <c r="I12" s="21"/>
      <c r="J12" s="23">
        <v>2223584927</v>
      </c>
      <c r="K12" s="21"/>
      <c r="L12" s="30">
        <f>J12/O11</f>
        <v>1.3347884503002554E-3</v>
      </c>
    </row>
    <row r="13" spans="1:15" ht="21.75" customHeight="1">
      <c r="A13" s="82" t="s">
        <v>68</v>
      </c>
      <c r="B13" s="82"/>
      <c r="D13" s="24">
        <f>SUM(D11:D12)</f>
        <v>3979011797</v>
      </c>
      <c r="E13" s="21"/>
      <c r="F13" s="24">
        <f>SUM(F11:F12)</f>
        <v>76356647443</v>
      </c>
      <c r="G13" s="21"/>
      <c r="H13" s="24">
        <f>SUM(H11:H12)</f>
        <v>60087556441</v>
      </c>
      <c r="I13" s="21"/>
      <c r="J13" s="24">
        <f>SUM(J11:J12)</f>
        <v>20248102799</v>
      </c>
      <c r="K13" s="21"/>
      <c r="L13" s="36">
        <f>SUM(L11:L12)</f>
        <v>1.2154666740371132E-2</v>
      </c>
    </row>
  </sheetData>
  <mergeCells count="9">
    <mergeCell ref="A10:B10"/>
    <mergeCell ref="A11:B11"/>
    <mergeCell ref="A12:B12"/>
    <mergeCell ref="A13:B13"/>
    <mergeCell ref="A1:L1"/>
    <mergeCell ref="A2:L2"/>
    <mergeCell ref="A3:L3"/>
    <mergeCell ref="F8:H8"/>
    <mergeCell ref="A7:L7"/>
  </mergeCells>
  <pageMargins left="0.39" right="0.39" top="0.39" bottom="0.39" header="0" footer="0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18"/>
  <sheetViews>
    <sheetView rightToLeft="1" view="pageBreakPreview" zoomScaleNormal="100" zoomScaleSheetLayoutView="100" workbookViewId="0">
      <selection activeCell="M9" sqref="M9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.28515625" bestFit="1" customWidth="1"/>
    <col min="15" max="15" width="17.5703125" bestFit="1" customWidth="1"/>
  </cols>
  <sheetData>
    <row r="1" spans="1:15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5" ht="21.75" customHeight="1">
      <c r="A2" s="87" t="s">
        <v>76</v>
      </c>
      <c r="B2" s="87"/>
      <c r="C2" s="87"/>
      <c r="D2" s="87"/>
      <c r="E2" s="87"/>
      <c r="F2" s="87"/>
      <c r="G2" s="87"/>
      <c r="H2" s="87"/>
      <c r="I2" s="87"/>
      <c r="J2" s="87"/>
      <c r="M2" s="60"/>
      <c r="N2" s="60"/>
      <c r="O2" s="60"/>
    </row>
    <row r="3" spans="1:15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M3" s="61"/>
      <c r="N3" s="61"/>
      <c r="O3" s="61"/>
    </row>
    <row r="4" spans="1:15" ht="14.45" customHeight="1">
      <c r="M4" s="61"/>
      <c r="N4" s="61"/>
      <c r="O4" s="61"/>
    </row>
    <row r="5" spans="1:15" ht="29.1" customHeight="1">
      <c r="A5" s="90" t="s">
        <v>150</v>
      </c>
      <c r="B5" s="90"/>
      <c r="C5" s="90"/>
      <c r="D5" s="90"/>
      <c r="E5" s="90"/>
      <c r="F5" s="90"/>
      <c r="G5" s="90"/>
      <c r="H5" s="90"/>
      <c r="I5" s="90"/>
      <c r="J5" s="90"/>
      <c r="M5" s="61"/>
      <c r="N5" s="61"/>
      <c r="O5" s="61"/>
    </row>
    <row r="6" spans="1:15" ht="14.45" customHeight="1">
      <c r="M6" s="61"/>
      <c r="N6" s="61"/>
      <c r="O6" s="61"/>
    </row>
    <row r="7" spans="1:15" ht="14.45" customHeight="1">
      <c r="A7" s="84" t="s">
        <v>77</v>
      </c>
      <c r="B7" s="84"/>
      <c r="D7" s="1" t="s">
        <v>78</v>
      </c>
      <c r="F7" s="1" t="s">
        <v>71</v>
      </c>
      <c r="H7" s="32" t="s">
        <v>79</v>
      </c>
      <c r="J7" s="1" t="s">
        <v>80</v>
      </c>
      <c r="M7" s="64">
        <v>62143665258</v>
      </c>
      <c r="N7" s="61"/>
      <c r="O7" s="64">
        <v>-21194465906</v>
      </c>
    </row>
    <row r="8" spans="1:15" ht="21.75" customHeight="1">
      <c r="A8" s="85" t="s">
        <v>81</v>
      </c>
      <c r="B8" s="85"/>
      <c r="D8" s="26" t="s">
        <v>82</v>
      </c>
      <c r="F8" s="20">
        <f>'1-2'!T65</f>
        <v>55674407099</v>
      </c>
      <c r="G8" s="21"/>
      <c r="H8" s="31">
        <f>F8/$F$11</f>
        <v>0.99452607469278997</v>
      </c>
      <c r="I8" s="21"/>
      <c r="J8" s="29">
        <f>F8/$M$8</f>
        <v>3.3420605919163862E-2</v>
      </c>
      <c r="M8" s="64">
        <v>1665870667745</v>
      </c>
      <c r="N8" s="61"/>
      <c r="O8" s="64">
        <v>146518423792</v>
      </c>
    </row>
    <row r="9" spans="1:15" ht="21.75" customHeight="1">
      <c r="A9" s="78" t="s">
        <v>85</v>
      </c>
      <c r="B9" s="78"/>
      <c r="D9" s="26" t="s">
        <v>83</v>
      </c>
      <c r="F9" s="22">
        <f>'2-2'!H10</f>
        <v>25237188</v>
      </c>
      <c r="G9" s="21"/>
      <c r="H9" s="31">
        <f t="shared" ref="H9:H10" si="0">F9/$F$11</f>
        <v>4.5081829921049668E-4</v>
      </c>
      <c r="I9" s="21"/>
      <c r="J9" s="48">
        <f>F9/M8</f>
        <v>1.5149548214425451E-5</v>
      </c>
      <c r="M9" s="61"/>
      <c r="N9" s="61"/>
      <c r="O9" s="64">
        <v>-63486727576</v>
      </c>
    </row>
    <row r="10" spans="1:15" ht="21.75" customHeight="1">
      <c r="A10" s="80" t="s">
        <v>86</v>
      </c>
      <c r="B10" s="80"/>
      <c r="D10" s="26" t="s">
        <v>84</v>
      </c>
      <c r="F10" s="23">
        <f>'3-2'!F10</f>
        <v>281197760</v>
      </c>
      <c r="G10" s="21"/>
      <c r="H10" s="31">
        <f t="shared" si="0"/>
        <v>5.0231070079995218E-3</v>
      </c>
      <c r="I10" s="21"/>
      <c r="J10" s="30">
        <f>F10/M8</f>
        <v>1.687992744242519E-4</v>
      </c>
      <c r="M10" s="61"/>
      <c r="N10" s="61"/>
      <c r="O10" s="62">
        <f>SUM(O7:O9)</f>
        <v>61837230310</v>
      </c>
    </row>
    <row r="11" spans="1:15" ht="21.75" customHeight="1" thickBot="1">
      <c r="A11" s="82" t="s">
        <v>68</v>
      </c>
      <c r="B11" s="82"/>
      <c r="D11" s="11"/>
      <c r="F11" s="24">
        <f>SUM(F8:F10)</f>
        <v>55980842047</v>
      </c>
      <c r="G11" s="21"/>
      <c r="H11" s="52">
        <f>SUM(H8:H10)</f>
        <v>1</v>
      </c>
      <c r="I11" s="21"/>
      <c r="J11" s="25">
        <f>SUM(J8:J10)</f>
        <v>3.3604554741802538E-2</v>
      </c>
      <c r="M11" s="61"/>
      <c r="N11" s="61"/>
      <c r="O11" s="63">
        <v>4440018114</v>
      </c>
    </row>
    <row r="12" spans="1:15" ht="13.5" thickTop="1">
      <c r="M12" s="61"/>
      <c r="N12" s="61"/>
      <c r="O12" s="62">
        <f>O10-O11</f>
        <v>57397212196</v>
      </c>
    </row>
    <row r="13" spans="1:15">
      <c r="F13" s="28"/>
      <c r="M13" s="61"/>
      <c r="N13" s="61"/>
      <c r="O13" s="61"/>
    </row>
    <row r="14" spans="1:15">
      <c r="F14" s="28"/>
      <c r="M14" s="61"/>
      <c r="N14" s="61"/>
      <c r="O14" s="61"/>
    </row>
    <row r="15" spans="1:15">
      <c r="F15" s="28"/>
      <c r="M15" s="61"/>
      <c r="N15" s="61"/>
      <c r="O15" s="61"/>
    </row>
    <row r="16" spans="1:15">
      <c r="F16" s="28"/>
      <c r="M16" s="61"/>
      <c r="N16" s="61"/>
      <c r="O16" s="61"/>
    </row>
    <row r="17" spans="6:15">
      <c r="M17" s="60"/>
      <c r="N17" s="60"/>
      <c r="O17" s="60"/>
    </row>
    <row r="18" spans="6:15">
      <c r="F18" s="28"/>
      <c r="M18" s="60"/>
      <c r="N18" s="60"/>
      <c r="O18" s="60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A7:B7"/>
    <mergeCell ref="A5:J5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Z76"/>
  <sheetViews>
    <sheetView rightToLeft="1" view="pageBreakPreview" zoomScale="80" zoomScaleNormal="100" zoomScaleSheetLayoutView="80" workbookViewId="0">
      <selection activeCell="Z8" sqref="Z8:Z12"/>
    </sheetView>
  </sheetViews>
  <sheetFormatPr defaultRowHeight="12.75"/>
  <cols>
    <col min="1" max="1" width="5.140625" customWidth="1"/>
    <col min="2" max="2" width="23.85546875" customWidth="1"/>
    <col min="3" max="3" width="1.28515625" customWidth="1"/>
    <col min="4" max="4" width="18" bestFit="1" customWidth="1"/>
    <col min="5" max="5" width="1.28515625" customWidth="1"/>
    <col min="6" max="6" width="18" bestFit="1" customWidth="1"/>
    <col min="7" max="7" width="1.28515625" customWidth="1"/>
    <col min="8" max="8" width="17.5703125" style="55" bestFit="1" customWidth="1"/>
    <col min="9" max="9" width="1.28515625" customWidth="1"/>
    <col min="10" max="10" width="16.85546875" bestFit="1" customWidth="1"/>
    <col min="11" max="11" width="1.28515625" customWidth="1"/>
    <col min="12" max="12" width="15.5703125" customWidth="1"/>
    <col min="13" max="13" width="1.28515625" customWidth="1"/>
    <col min="14" max="14" width="18.28515625" bestFit="1" customWidth="1"/>
    <col min="15" max="15" width="1.28515625" customWidth="1"/>
    <col min="16" max="16" width="16.85546875" bestFit="1" customWidth="1"/>
    <col min="17" max="17" width="1.28515625" customWidth="1"/>
    <col min="18" max="18" width="18.85546875" style="55" bestFit="1" customWidth="1"/>
    <col min="19" max="19" width="1.28515625" customWidth="1"/>
    <col min="20" max="20" width="19" bestFit="1" customWidth="1"/>
    <col min="21" max="21" width="1.28515625" customWidth="1"/>
    <col min="22" max="22" width="16.7109375" customWidth="1"/>
    <col min="23" max="23" width="0.28515625" customWidth="1"/>
    <col min="26" max="26" width="19.42578125" bestFit="1" customWidth="1"/>
  </cols>
  <sheetData>
    <row r="1" spans="1:26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6" ht="21.75" customHeight="1">
      <c r="A2" s="87" t="s">
        <v>76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6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6" ht="14.45" customHeight="1">
      <c r="H4"/>
      <c r="P4" s="93"/>
      <c r="Q4" s="93"/>
      <c r="R4"/>
    </row>
    <row r="5" spans="1:26" ht="14.45" customHeight="1">
      <c r="A5" s="46" t="s">
        <v>87</v>
      </c>
      <c r="B5" s="91" t="s">
        <v>88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6" ht="14.45" customHeight="1">
      <c r="D6" s="84" t="s">
        <v>89</v>
      </c>
      <c r="E6" s="84"/>
      <c r="F6" s="84"/>
      <c r="G6" s="84"/>
      <c r="H6" s="84"/>
      <c r="I6" s="84"/>
      <c r="J6" s="84"/>
      <c r="K6" s="84"/>
      <c r="L6" s="84"/>
      <c r="N6" s="84" t="s">
        <v>90</v>
      </c>
      <c r="O6" s="84"/>
      <c r="P6" s="84"/>
      <c r="Q6" s="84"/>
      <c r="R6" s="84"/>
      <c r="S6" s="84"/>
      <c r="T6" s="84"/>
      <c r="U6" s="84"/>
      <c r="V6" s="84"/>
    </row>
    <row r="7" spans="1:26" ht="14.45" customHeight="1">
      <c r="D7" s="2"/>
      <c r="E7" s="2"/>
      <c r="F7" s="2"/>
      <c r="G7" s="2"/>
      <c r="H7" s="2"/>
      <c r="I7" s="2"/>
      <c r="J7" s="88" t="s">
        <v>68</v>
      </c>
      <c r="K7" s="88"/>
      <c r="L7" s="88"/>
      <c r="N7" s="2"/>
      <c r="O7" s="2"/>
      <c r="P7" s="92"/>
      <c r="Q7" s="92"/>
      <c r="R7" s="2"/>
      <c r="S7" s="2"/>
      <c r="T7" s="88" t="s">
        <v>68</v>
      </c>
      <c r="U7" s="88"/>
      <c r="V7" s="88"/>
    </row>
    <row r="8" spans="1:26" ht="14.45" customHeight="1">
      <c r="A8" s="84" t="s">
        <v>91</v>
      </c>
      <c r="B8" s="84"/>
      <c r="D8" s="1" t="s">
        <v>92</v>
      </c>
      <c r="E8" s="19"/>
      <c r="F8" s="1" t="s">
        <v>93</v>
      </c>
      <c r="G8" s="19"/>
      <c r="H8" s="1" t="s">
        <v>94</v>
      </c>
      <c r="I8" s="19"/>
      <c r="J8" s="3" t="s">
        <v>71</v>
      </c>
      <c r="K8" s="43"/>
      <c r="L8" s="3" t="s">
        <v>79</v>
      </c>
      <c r="M8" s="19"/>
      <c r="N8" s="3" t="s">
        <v>92</v>
      </c>
      <c r="P8" s="88" t="s">
        <v>93</v>
      </c>
      <c r="Q8" s="88"/>
      <c r="R8" s="3" t="s">
        <v>94</v>
      </c>
      <c r="S8" s="19"/>
      <c r="T8" s="3" t="s">
        <v>71</v>
      </c>
      <c r="U8" s="43"/>
      <c r="V8" s="3" t="s">
        <v>79</v>
      </c>
      <c r="Z8" s="66"/>
    </row>
    <row r="9" spans="1:26" ht="21.75" customHeight="1">
      <c r="A9" s="85" t="s">
        <v>26</v>
      </c>
      <c r="B9" s="85"/>
      <c r="D9" s="27">
        <v>15484948068</v>
      </c>
      <c r="E9" s="27"/>
      <c r="F9" s="27">
        <v>2341778142</v>
      </c>
      <c r="G9" s="27"/>
      <c r="H9" s="56">
        <v>838175120</v>
      </c>
      <c r="I9" s="27"/>
      <c r="J9" s="27">
        <f>H9+F9+D9</f>
        <v>18664901330</v>
      </c>
      <c r="K9" s="27"/>
      <c r="L9" s="42">
        <f>J9/148288999883</f>
        <v>0.125868414681646</v>
      </c>
      <c r="M9" s="27"/>
      <c r="N9" s="27">
        <v>15484948068</v>
      </c>
      <c r="O9" s="27">
        <v>11456762856</v>
      </c>
      <c r="P9" s="79">
        <v>11456762856</v>
      </c>
      <c r="Q9" s="79"/>
      <c r="R9" s="58">
        <v>1785638516</v>
      </c>
      <c r="S9" s="27"/>
      <c r="T9" s="27">
        <f>R9+P9+N9</f>
        <v>28727349440</v>
      </c>
      <c r="V9" s="31">
        <f>T9/'2'!$F$11</f>
        <v>0.51316393947560301</v>
      </c>
      <c r="Z9" s="66"/>
    </row>
    <row r="10" spans="1:26" ht="21.75" customHeight="1">
      <c r="A10" s="78" t="s">
        <v>24</v>
      </c>
      <c r="B10" s="78"/>
      <c r="D10" s="27">
        <v>0</v>
      </c>
      <c r="E10" s="27"/>
      <c r="F10" s="27">
        <v>5007871904</v>
      </c>
      <c r="G10" s="27"/>
      <c r="H10" s="56">
        <v>-54848061</v>
      </c>
      <c r="I10" s="27"/>
      <c r="J10" s="27">
        <f t="shared" ref="J10:J64" si="0">H10+F10+D10</f>
        <v>4953023843</v>
      </c>
      <c r="K10" s="27"/>
      <c r="L10" s="42">
        <f t="shared" ref="L10:L64" si="1">J10/148288999883</f>
        <v>3.3401154818684699E-2</v>
      </c>
      <c r="M10" s="27"/>
      <c r="N10" s="27">
        <v>8468379900</v>
      </c>
      <c r="O10" s="27">
        <v>833517330</v>
      </c>
      <c r="P10" s="79">
        <v>833517330</v>
      </c>
      <c r="Q10" s="79"/>
      <c r="R10" s="58">
        <v>-54848061</v>
      </c>
      <c r="S10" s="27"/>
      <c r="T10" s="27">
        <f t="shared" ref="T10:T64" si="2">R10+P10+N10</f>
        <v>9247049169</v>
      </c>
      <c r="V10" s="31">
        <f>T10/'2'!$F$11</f>
        <v>0.16518238795401519</v>
      </c>
      <c r="Z10" s="65">
        <v>62143665258</v>
      </c>
    </row>
    <row r="11" spans="1:26" ht="21.75" customHeight="1">
      <c r="A11" s="78" t="s">
        <v>25</v>
      </c>
      <c r="B11" s="78"/>
      <c r="D11" s="27">
        <v>2507092910</v>
      </c>
      <c r="E11" s="27"/>
      <c r="F11" s="27">
        <v>-3473424917</v>
      </c>
      <c r="G11" s="27"/>
      <c r="H11" s="56">
        <v>-88766794</v>
      </c>
      <c r="I11" s="27"/>
      <c r="J11" s="27">
        <f t="shared" si="0"/>
        <v>-1055098801</v>
      </c>
      <c r="K11" s="27"/>
      <c r="L11" s="42">
        <f t="shared" si="1"/>
        <v>-7.115152181432694E-3</v>
      </c>
      <c r="M11" s="27"/>
      <c r="N11" s="27">
        <v>2507092910</v>
      </c>
      <c r="O11" s="27">
        <v>-10530321515</v>
      </c>
      <c r="P11" s="79">
        <v>-10530321515</v>
      </c>
      <c r="Q11" s="79"/>
      <c r="R11" s="58">
        <v>-88766794</v>
      </c>
      <c r="S11" s="27"/>
      <c r="T11" s="27">
        <f t="shared" si="2"/>
        <v>-8111995399</v>
      </c>
      <c r="V11" s="31">
        <f>T11/'2'!$F$11</f>
        <v>-0.14490663416940724</v>
      </c>
      <c r="Z11" s="74">
        <v>148288999883</v>
      </c>
    </row>
    <row r="12" spans="1:26" ht="21.75" customHeight="1">
      <c r="A12" s="78" t="s">
        <v>51</v>
      </c>
      <c r="B12" s="78"/>
      <c r="D12" s="27">
        <v>0</v>
      </c>
      <c r="E12" s="27"/>
      <c r="F12" s="27">
        <v>1246534080</v>
      </c>
      <c r="G12" s="27"/>
      <c r="H12" s="56">
        <v>-2388978156</v>
      </c>
      <c r="I12" s="27"/>
      <c r="J12" s="27">
        <f t="shared" si="0"/>
        <v>-1142444076</v>
      </c>
      <c r="K12" s="27"/>
      <c r="L12" s="42">
        <f t="shared" si="1"/>
        <v>-7.7041727768168118E-3</v>
      </c>
      <c r="M12" s="27"/>
      <c r="N12" s="27">
        <v>0</v>
      </c>
      <c r="O12" s="27">
        <v>-3050474629</v>
      </c>
      <c r="P12" s="79">
        <v>-3050474629</v>
      </c>
      <c r="Q12" s="79"/>
      <c r="R12" s="58">
        <v>-2817852957</v>
      </c>
      <c r="S12" s="27"/>
      <c r="T12" s="27">
        <f t="shared" si="2"/>
        <v>-5868327586</v>
      </c>
      <c r="V12" s="31">
        <f>T12/'2'!$F$11</f>
        <v>-0.10482742615899045</v>
      </c>
      <c r="Z12" s="66"/>
    </row>
    <row r="13" spans="1:26" ht="21.75" customHeight="1">
      <c r="A13" s="78" t="s">
        <v>52</v>
      </c>
      <c r="B13" s="78"/>
      <c r="D13" s="27">
        <v>0</v>
      </c>
      <c r="E13" s="27"/>
      <c r="F13" s="27">
        <v>5829465960</v>
      </c>
      <c r="G13" s="27"/>
      <c r="H13" s="56">
        <v>-555428525</v>
      </c>
      <c r="I13" s="27"/>
      <c r="J13" s="27">
        <f t="shared" si="0"/>
        <v>5274037435</v>
      </c>
      <c r="K13" s="27"/>
      <c r="L13" s="42">
        <f t="shared" si="1"/>
        <v>3.5565938398405918E-2</v>
      </c>
      <c r="M13" s="27"/>
      <c r="N13" s="27">
        <v>4187262722</v>
      </c>
      <c r="O13" s="27">
        <v>-302076106</v>
      </c>
      <c r="P13" s="79">
        <v>-302076106</v>
      </c>
      <c r="Q13" s="79"/>
      <c r="R13" s="58">
        <v>-3038987058</v>
      </c>
      <c r="S13" s="27"/>
      <c r="T13" s="27">
        <f t="shared" si="2"/>
        <v>846199558</v>
      </c>
      <c r="V13" s="31">
        <f>T13/'2'!$F$11</f>
        <v>1.5115877629878339E-2</v>
      </c>
    </row>
    <row r="14" spans="1:26" ht="21.75" customHeight="1">
      <c r="A14" s="78" t="s">
        <v>22</v>
      </c>
      <c r="B14" s="78"/>
      <c r="D14" s="27">
        <v>0</v>
      </c>
      <c r="E14" s="27"/>
      <c r="F14" s="27">
        <v>-2176056945</v>
      </c>
      <c r="G14" s="27"/>
      <c r="H14" s="56">
        <v>-1035931546</v>
      </c>
      <c r="I14" s="27"/>
      <c r="J14" s="27">
        <f t="shared" si="0"/>
        <v>-3211988491</v>
      </c>
      <c r="K14" s="27"/>
      <c r="L14" s="42">
        <f t="shared" si="1"/>
        <v>-2.1660328773774579E-2</v>
      </c>
      <c r="M14" s="27"/>
      <c r="N14" s="27">
        <v>8740000000</v>
      </c>
      <c r="O14" s="27">
        <v>-21972487019</v>
      </c>
      <c r="P14" s="79">
        <v>-21972487019</v>
      </c>
      <c r="Q14" s="79"/>
      <c r="R14" s="58">
        <v>-1803654892</v>
      </c>
      <c r="S14" s="27"/>
      <c r="T14" s="27">
        <f t="shared" si="2"/>
        <v>-15036141911</v>
      </c>
      <c r="V14" s="31">
        <f>T14/'2'!$F$11</f>
        <v>-0.26859442196986</v>
      </c>
    </row>
    <row r="15" spans="1:26" ht="21.75" customHeight="1">
      <c r="A15" s="78" t="s">
        <v>45</v>
      </c>
      <c r="B15" s="78"/>
      <c r="D15" s="27">
        <v>2716177550</v>
      </c>
      <c r="E15" s="27"/>
      <c r="F15" s="27">
        <v>951237250</v>
      </c>
      <c r="G15" s="27"/>
      <c r="H15" s="56">
        <v>-9648445</v>
      </c>
      <c r="I15" s="27"/>
      <c r="J15" s="27">
        <f t="shared" si="0"/>
        <v>3657766355</v>
      </c>
      <c r="K15" s="27"/>
      <c r="L15" s="42">
        <f t="shared" si="1"/>
        <v>2.4666471268172133E-2</v>
      </c>
      <c r="M15" s="27"/>
      <c r="N15" s="27">
        <v>2716177550</v>
      </c>
      <c r="O15" s="27">
        <v>-1345017901</v>
      </c>
      <c r="P15" s="79">
        <v>-1345017901</v>
      </c>
      <c r="Q15" s="79"/>
      <c r="R15" s="58">
        <v>-9648445</v>
      </c>
      <c r="S15" s="27"/>
      <c r="T15" s="27">
        <f t="shared" si="2"/>
        <v>1361511204</v>
      </c>
      <c r="V15" s="31">
        <f>T15/'2'!$F$11</f>
        <v>2.432102044583238E-2</v>
      </c>
    </row>
    <row r="16" spans="1:26" ht="21.75" customHeight="1">
      <c r="A16" s="78" t="s">
        <v>38</v>
      </c>
      <c r="B16" s="78"/>
      <c r="D16" s="27">
        <v>0</v>
      </c>
      <c r="E16" s="27"/>
      <c r="F16" s="27">
        <v>4727629612</v>
      </c>
      <c r="G16" s="27"/>
      <c r="H16" s="56">
        <v>-82506150</v>
      </c>
      <c r="I16" s="27"/>
      <c r="J16" s="27">
        <f t="shared" si="0"/>
        <v>4645123462</v>
      </c>
      <c r="K16" s="27"/>
      <c r="L16" s="42">
        <f t="shared" si="1"/>
        <v>3.1324801338366313E-2</v>
      </c>
      <c r="M16" s="27"/>
      <c r="N16" s="27">
        <v>0</v>
      </c>
      <c r="O16" s="27">
        <v>-2024048067</v>
      </c>
      <c r="P16" s="79">
        <v>-2024048067</v>
      </c>
      <c r="Q16" s="79"/>
      <c r="R16" s="58">
        <v>-82506150</v>
      </c>
      <c r="S16" s="27"/>
      <c r="T16" s="27">
        <f t="shared" si="2"/>
        <v>-2106554217</v>
      </c>
      <c r="V16" s="31">
        <f>T16/'2'!$F$11</f>
        <v>-3.7629913019732612E-2</v>
      </c>
    </row>
    <row r="17" spans="1:22" ht="21.75" customHeight="1">
      <c r="A17" s="78" t="s">
        <v>42</v>
      </c>
      <c r="B17" s="78"/>
      <c r="D17" s="27">
        <v>0</v>
      </c>
      <c r="E17" s="27"/>
      <c r="F17" s="27">
        <v>-1512761354</v>
      </c>
      <c r="G17" s="27"/>
      <c r="H17" s="56">
        <v>-646867053</v>
      </c>
      <c r="I17" s="27"/>
      <c r="J17" s="27">
        <f t="shared" si="0"/>
        <v>-2159628407</v>
      </c>
      <c r="K17" s="27"/>
      <c r="L17" s="42">
        <f t="shared" si="1"/>
        <v>-1.4563645372913341E-2</v>
      </c>
      <c r="M17" s="27"/>
      <c r="N17" s="27">
        <v>0</v>
      </c>
      <c r="O17" s="27">
        <v>-14500592613</v>
      </c>
      <c r="P17" s="79">
        <v>-14500592613</v>
      </c>
      <c r="Q17" s="79"/>
      <c r="R17" s="58">
        <v>-1185802730</v>
      </c>
      <c r="S17" s="27"/>
      <c r="T17" s="27">
        <f t="shared" si="2"/>
        <v>-15686395343</v>
      </c>
      <c r="V17" s="31">
        <f>T17/'2'!$F$11</f>
        <v>-0.28021006418285255</v>
      </c>
    </row>
    <row r="18" spans="1:22" ht="21.75" customHeight="1">
      <c r="A18" s="78" t="s">
        <v>41</v>
      </c>
      <c r="B18" s="78"/>
      <c r="D18" s="27">
        <v>0</v>
      </c>
      <c r="E18" s="27"/>
      <c r="F18" s="27">
        <v>3427484400</v>
      </c>
      <c r="G18" s="27"/>
      <c r="H18" s="56">
        <v>-863630640</v>
      </c>
      <c r="I18" s="27"/>
      <c r="J18" s="27">
        <f t="shared" si="0"/>
        <v>2563853760</v>
      </c>
      <c r="K18" s="27"/>
      <c r="L18" s="42">
        <f t="shared" si="1"/>
        <v>1.7289574830384454E-2</v>
      </c>
      <c r="M18" s="27"/>
      <c r="N18" s="27">
        <v>7000000000</v>
      </c>
      <c r="O18" s="27">
        <v>-6107443200</v>
      </c>
      <c r="P18" s="79">
        <v>-6107443200</v>
      </c>
      <c r="Q18" s="79"/>
      <c r="R18" s="58">
        <v>-2758289890</v>
      </c>
      <c r="S18" s="27"/>
      <c r="T18" s="27">
        <f t="shared" si="2"/>
        <v>-1865733090</v>
      </c>
      <c r="V18" s="31">
        <f>T18/'2'!$F$11</f>
        <v>-3.3328064062230094E-2</v>
      </c>
    </row>
    <row r="19" spans="1:22" ht="21.75" customHeight="1">
      <c r="A19" s="78" t="s">
        <v>40</v>
      </c>
      <c r="B19" s="78"/>
      <c r="D19" s="27">
        <v>0</v>
      </c>
      <c r="E19" s="27"/>
      <c r="F19" s="27">
        <v>5153974025</v>
      </c>
      <c r="G19" s="27"/>
      <c r="H19" s="56">
        <v>-367</v>
      </c>
      <c r="I19" s="27"/>
      <c r="J19" s="27">
        <f t="shared" si="0"/>
        <v>5153973658</v>
      </c>
      <c r="K19" s="27"/>
      <c r="L19" s="42">
        <f t="shared" si="1"/>
        <v>3.4756277687936966E-2</v>
      </c>
      <c r="M19" s="27"/>
      <c r="N19" s="27">
        <v>10394306400</v>
      </c>
      <c r="O19" s="27">
        <v>-987746074</v>
      </c>
      <c r="P19" s="79">
        <v>-987746074</v>
      </c>
      <c r="Q19" s="79"/>
      <c r="R19" s="58">
        <v>-2002169358</v>
      </c>
      <c r="S19" s="27"/>
      <c r="T19" s="27">
        <f t="shared" si="2"/>
        <v>7404390968</v>
      </c>
      <c r="V19" s="31">
        <f>T19/'2'!$F$11</f>
        <v>0.13226651649475857</v>
      </c>
    </row>
    <row r="20" spans="1:22" ht="21.75" customHeight="1">
      <c r="A20" s="78" t="s">
        <v>56</v>
      </c>
      <c r="B20" s="78"/>
      <c r="D20" s="27">
        <v>16347811474</v>
      </c>
      <c r="E20" s="27"/>
      <c r="F20" s="27">
        <v>8708769350</v>
      </c>
      <c r="G20" s="27"/>
      <c r="H20" s="56">
        <v>241791087</v>
      </c>
      <c r="I20" s="27"/>
      <c r="J20" s="27">
        <f t="shared" si="0"/>
        <v>25298371911</v>
      </c>
      <c r="K20" s="27"/>
      <c r="L20" s="42">
        <f t="shared" si="1"/>
        <v>0.17060181086230544</v>
      </c>
      <c r="M20" s="27"/>
      <c r="N20" s="27">
        <v>16347811474</v>
      </c>
      <c r="O20" s="27">
        <v>23293993015</v>
      </c>
      <c r="P20" s="79">
        <v>23293993015</v>
      </c>
      <c r="Q20" s="79"/>
      <c r="R20" s="58">
        <v>1179631736</v>
      </c>
      <c r="S20" s="27"/>
      <c r="T20" s="27">
        <f t="shared" si="2"/>
        <v>40821436225</v>
      </c>
      <c r="V20" s="31">
        <f>T20/'2'!$F$11</f>
        <v>0.72920368348027753</v>
      </c>
    </row>
    <row r="21" spans="1:22" ht="21.75" customHeight="1">
      <c r="A21" s="78" t="s">
        <v>36</v>
      </c>
      <c r="B21" s="78"/>
      <c r="D21" s="27">
        <v>0</v>
      </c>
      <c r="E21" s="27"/>
      <c r="F21" s="27">
        <v>25471836745</v>
      </c>
      <c r="G21" s="27"/>
      <c r="H21" s="56">
        <v>204474776</v>
      </c>
      <c r="I21" s="27"/>
      <c r="J21" s="27">
        <f t="shared" si="0"/>
        <v>25676311521</v>
      </c>
      <c r="K21" s="27"/>
      <c r="L21" s="42">
        <f t="shared" si="1"/>
        <v>0.17315048008455519</v>
      </c>
      <c r="M21" s="27"/>
      <c r="N21" s="27">
        <v>17974959704</v>
      </c>
      <c r="O21" s="27">
        <v>35132257467</v>
      </c>
      <c r="P21" s="79">
        <v>35132257467</v>
      </c>
      <c r="Q21" s="79"/>
      <c r="R21" s="58">
        <v>439830951</v>
      </c>
      <c r="S21" s="27"/>
      <c r="T21" s="27">
        <f t="shared" si="2"/>
        <v>53547048122</v>
      </c>
      <c r="V21" s="31">
        <f>T21/'2'!$F$11</f>
        <v>0.95652452096099849</v>
      </c>
    </row>
    <row r="22" spans="1:22" ht="21.75" customHeight="1">
      <c r="A22" s="78" t="s">
        <v>49</v>
      </c>
      <c r="B22" s="78"/>
      <c r="D22" s="27">
        <v>96191384</v>
      </c>
      <c r="E22" s="27"/>
      <c r="F22" s="27">
        <v>2456616659</v>
      </c>
      <c r="G22" s="27"/>
      <c r="H22" s="56">
        <v>-6157595</v>
      </c>
      <c r="I22" s="27"/>
      <c r="J22" s="27">
        <f t="shared" si="0"/>
        <v>2546650448</v>
      </c>
      <c r="K22" s="27"/>
      <c r="L22" s="42">
        <f t="shared" si="1"/>
        <v>1.7173562772756622E-2</v>
      </c>
      <c r="M22" s="27"/>
      <c r="N22" s="27">
        <v>96191384</v>
      </c>
      <c r="O22" s="27">
        <v>1645549606</v>
      </c>
      <c r="P22" s="79">
        <v>1645549606</v>
      </c>
      <c r="Q22" s="79"/>
      <c r="R22" s="58">
        <v>6281800</v>
      </c>
      <c r="S22" s="27"/>
      <c r="T22" s="27">
        <f t="shared" si="2"/>
        <v>1748022790</v>
      </c>
      <c r="V22" s="31">
        <f>T22/'2'!$F$11</f>
        <v>3.1225375076216384E-2</v>
      </c>
    </row>
    <row r="23" spans="1:22" ht="21.75" customHeight="1">
      <c r="A23" s="78" t="s">
        <v>63</v>
      </c>
      <c r="B23" s="78"/>
      <c r="D23" s="27">
        <v>0</v>
      </c>
      <c r="E23" s="27"/>
      <c r="F23" s="27">
        <v>747631027</v>
      </c>
      <c r="G23" s="27"/>
      <c r="H23" s="56">
        <v>747631054</v>
      </c>
      <c r="I23" s="27"/>
      <c r="J23" s="27">
        <f t="shared" si="0"/>
        <v>1495262081</v>
      </c>
      <c r="K23" s="27"/>
      <c r="L23" s="42">
        <f t="shared" si="1"/>
        <v>1.0083432231519274E-2</v>
      </c>
      <c r="M23" s="27"/>
      <c r="N23" s="27">
        <v>0</v>
      </c>
      <c r="O23" s="27">
        <v>747631027</v>
      </c>
      <c r="P23" s="79">
        <v>747631027</v>
      </c>
      <c r="Q23" s="79"/>
      <c r="R23" s="58">
        <v>747631054</v>
      </c>
      <c r="S23" s="27"/>
      <c r="T23" s="27">
        <f t="shared" si="2"/>
        <v>1495262081</v>
      </c>
      <c r="V23" s="31">
        <f>T23/'2'!$F$11</f>
        <v>2.6710246332926155E-2</v>
      </c>
    </row>
    <row r="24" spans="1:22" ht="21.75" customHeight="1">
      <c r="A24" s="78" t="s">
        <v>64</v>
      </c>
      <c r="B24" s="78"/>
      <c r="D24" s="27">
        <v>492245448</v>
      </c>
      <c r="E24" s="27"/>
      <c r="F24" s="27">
        <v>275637658</v>
      </c>
      <c r="G24" s="27"/>
      <c r="H24" s="56">
        <v>1991343521</v>
      </c>
      <c r="I24" s="27"/>
      <c r="J24" s="27">
        <f t="shared" si="0"/>
        <v>2759226627</v>
      </c>
      <c r="K24" s="27"/>
      <c r="L24" s="42">
        <f t="shared" si="1"/>
        <v>1.8607089057023983E-2</v>
      </c>
      <c r="M24" s="27"/>
      <c r="N24" s="27">
        <v>492245448</v>
      </c>
      <c r="O24" s="27">
        <v>275637658</v>
      </c>
      <c r="P24" s="79">
        <v>275637658</v>
      </c>
      <c r="Q24" s="79"/>
      <c r="R24" s="58">
        <v>1991343521</v>
      </c>
      <c r="S24" s="27"/>
      <c r="T24" s="27">
        <f t="shared" si="2"/>
        <v>2759226627</v>
      </c>
      <c r="V24" s="31">
        <f>T24/'2'!$F$11</f>
        <v>4.9288766051132776E-2</v>
      </c>
    </row>
    <row r="25" spans="1:22" ht="21.75" customHeight="1">
      <c r="A25" s="78" t="s">
        <v>29</v>
      </c>
      <c r="B25" s="78"/>
      <c r="D25" s="27">
        <v>2607223735</v>
      </c>
      <c r="E25" s="27"/>
      <c r="F25" s="27">
        <v>2455557181</v>
      </c>
      <c r="G25" s="27"/>
      <c r="H25" s="56">
        <v>0</v>
      </c>
      <c r="I25" s="27"/>
      <c r="J25" s="27">
        <f t="shared" si="0"/>
        <v>5062780916</v>
      </c>
      <c r="K25" s="27"/>
      <c r="L25" s="42">
        <f t="shared" si="1"/>
        <v>3.4141311358189305E-2</v>
      </c>
      <c r="M25" s="27"/>
      <c r="N25" s="27">
        <v>2607223735</v>
      </c>
      <c r="O25" s="27">
        <v>-2952781109</v>
      </c>
      <c r="P25" s="94">
        <v>-2952781109</v>
      </c>
      <c r="Q25" s="94"/>
      <c r="R25" s="58">
        <v>-1495209050</v>
      </c>
      <c r="S25" s="27"/>
      <c r="T25" s="27">
        <f t="shared" si="2"/>
        <v>-1840766424</v>
      </c>
      <c r="V25" s="31">
        <f>T25/'2'!$F$11</f>
        <v>-3.288207816621519E-2</v>
      </c>
    </row>
    <row r="26" spans="1:22" ht="21.75" customHeight="1">
      <c r="A26" s="78" t="s">
        <v>54</v>
      </c>
      <c r="B26" s="78"/>
      <c r="D26" s="27">
        <v>0</v>
      </c>
      <c r="E26" s="27"/>
      <c r="F26" s="27">
        <v>-1434414150</v>
      </c>
      <c r="G26" s="27"/>
      <c r="H26" s="56">
        <v>0</v>
      </c>
      <c r="I26" s="27"/>
      <c r="J26" s="27">
        <f t="shared" si="0"/>
        <v>-1434414150</v>
      </c>
      <c r="K26" s="27"/>
      <c r="L26" s="42">
        <f t="shared" si="1"/>
        <v>-9.6730988214348505E-3</v>
      </c>
      <c r="M26" s="27"/>
      <c r="N26" s="27">
        <v>0</v>
      </c>
      <c r="O26" s="27">
        <v>-1221005806</v>
      </c>
      <c r="P26" s="94">
        <v>-1221005806</v>
      </c>
      <c r="Q26" s="94"/>
      <c r="R26" s="58">
        <v>450279111</v>
      </c>
      <c r="S26" s="27"/>
      <c r="T26" s="27">
        <f t="shared" si="2"/>
        <v>-770726695</v>
      </c>
      <c r="V26" s="31">
        <f>T26/'2'!$F$11</f>
        <v>-1.3767686708837261E-2</v>
      </c>
    </row>
    <row r="27" spans="1:22" ht="21.75" customHeight="1">
      <c r="A27" s="78" t="s">
        <v>95</v>
      </c>
      <c r="B27" s="78"/>
      <c r="D27" s="27">
        <v>0</v>
      </c>
      <c r="E27" s="27"/>
      <c r="F27" s="27">
        <v>0</v>
      </c>
      <c r="G27" s="27"/>
      <c r="H27" s="56">
        <v>0</v>
      </c>
      <c r="I27" s="27"/>
      <c r="J27" s="27">
        <f t="shared" si="0"/>
        <v>0</v>
      </c>
      <c r="K27" s="27"/>
      <c r="L27" s="42">
        <f t="shared" si="1"/>
        <v>0</v>
      </c>
      <c r="M27" s="27"/>
      <c r="N27" s="27">
        <v>0</v>
      </c>
      <c r="O27" s="27">
        <v>0</v>
      </c>
      <c r="P27" s="94">
        <v>0</v>
      </c>
      <c r="Q27" s="94"/>
      <c r="R27" s="58">
        <v>-160576460</v>
      </c>
      <c r="S27" s="27"/>
      <c r="T27" s="27">
        <f t="shared" si="2"/>
        <v>-160576460</v>
      </c>
      <c r="V27" s="31">
        <f>T27/'2'!$F$11</f>
        <v>-2.8684180896240245E-3</v>
      </c>
    </row>
    <row r="28" spans="1:22" ht="21.75" customHeight="1">
      <c r="A28" s="78" t="s">
        <v>34</v>
      </c>
      <c r="B28" s="78"/>
      <c r="D28" s="27">
        <v>215980790</v>
      </c>
      <c r="E28" s="27"/>
      <c r="F28" s="27">
        <v>-68239902</v>
      </c>
      <c r="G28" s="27"/>
      <c r="H28" s="56">
        <v>0</v>
      </c>
      <c r="I28" s="27"/>
      <c r="J28" s="27">
        <f t="shared" si="0"/>
        <v>147740888</v>
      </c>
      <c r="K28" s="27"/>
      <c r="L28" s="42">
        <f t="shared" si="1"/>
        <v>9.9630375898797298E-4</v>
      </c>
      <c r="M28" s="27"/>
      <c r="N28" s="27">
        <v>215980790</v>
      </c>
      <c r="O28" s="27">
        <v>-240111473</v>
      </c>
      <c r="P28" s="79">
        <v>-240111473</v>
      </c>
      <c r="Q28" s="79"/>
      <c r="R28" s="58">
        <v>-37554991</v>
      </c>
      <c r="S28" s="27"/>
      <c r="T28" s="27">
        <f t="shared" si="2"/>
        <v>-61685674</v>
      </c>
      <c r="V28" s="31">
        <f>T28/'2'!$F$11</f>
        <v>-1.1019068621406299E-3</v>
      </c>
    </row>
    <row r="29" spans="1:22" ht="21.75" customHeight="1">
      <c r="A29" s="78" t="s">
        <v>96</v>
      </c>
      <c r="B29" s="78"/>
      <c r="D29" s="27">
        <v>0</v>
      </c>
      <c r="E29" s="27"/>
      <c r="F29" s="27">
        <v>0</v>
      </c>
      <c r="G29" s="27"/>
      <c r="H29" s="56">
        <v>0</v>
      </c>
      <c r="I29" s="27"/>
      <c r="J29" s="27">
        <f t="shared" si="0"/>
        <v>0</v>
      </c>
      <c r="K29" s="27"/>
      <c r="L29" s="42">
        <f t="shared" si="1"/>
        <v>0</v>
      </c>
      <c r="M29" s="27"/>
      <c r="N29" s="27">
        <v>0</v>
      </c>
      <c r="O29" s="27">
        <v>0</v>
      </c>
      <c r="P29" s="94">
        <v>0</v>
      </c>
      <c r="Q29" s="94"/>
      <c r="R29" s="58">
        <v>-842050768</v>
      </c>
      <c r="S29" s="27"/>
      <c r="T29" s="27">
        <f t="shared" si="2"/>
        <v>-842050768</v>
      </c>
      <c r="V29" s="31">
        <f>T29/'2'!$F$11</f>
        <v>-1.5041766740361586E-2</v>
      </c>
    </row>
    <row r="30" spans="1:22" ht="21.75" customHeight="1">
      <c r="A30" s="78" t="s">
        <v>97</v>
      </c>
      <c r="B30" s="78"/>
      <c r="D30" s="27">
        <v>0</v>
      </c>
      <c r="E30" s="27"/>
      <c r="F30" s="27">
        <v>64859864</v>
      </c>
      <c r="G30" s="27"/>
      <c r="H30" s="56">
        <v>-64859864</v>
      </c>
      <c r="I30" s="27"/>
      <c r="J30" s="27">
        <f t="shared" si="0"/>
        <v>0</v>
      </c>
      <c r="K30" s="27"/>
      <c r="L30" s="42">
        <f t="shared" si="1"/>
        <v>0</v>
      </c>
      <c r="M30" s="27"/>
      <c r="N30" s="27">
        <v>0</v>
      </c>
      <c r="O30" s="27">
        <v>0</v>
      </c>
      <c r="P30" s="94">
        <v>0</v>
      </c>
      <c r="Q30" s="94"/>
      <c r="R30" s="58">
        <v>87263765</v>
      </c>
      <c r="S30" s="27"/>
      <c r="T30" s="27">
        <f t="shared" si="2"/>
        <v>87263765</v>
      </c>
      <c r="V30" s="31">
        <f>T30/'2'!$F$11</f>
        <v>1.5588147982257164E-3</v>
      </c>
    </row>
    <row r="31" spans="1:22" ht="21.75" customHeight="1">
      <c r="A31" s="78" t="s">
        <v>48</v>
      </c>
      <c r="B31" s="78"/>
      <c r="D31" s="27">
        <v>0</v>
      </c>
      <c r="E31" s="27"/>
      <c r="F31" s="27">
        <v>709061313</v>
      </c>
      <c r="G31" s="27"/>
      <c r="H31" s="56">
        <v>0</v>
      </c>
      <c r="I31" s="27"/>
      <c r="J31" s="27">
        <f t="shared" si="0"/>
        <v>709061313</v>
      </c>
      <c r="K31" s="27"/>
      <c r="L31" s="42">
        <f t="shared" si="1"/>
        <v>4.7816177434566913E-3</v>
      </c>
      <c r="M31" s="27"/>
      <c r="N31" s="27">
        <v>0</v>
      </c>
      <c r="O31" s="27">
        <v>511318295</v>
      </c>
      <c r="P31" s="79">
        <v>511318295</v>
      </c>
      <c r="Q31" s="79"/>
      <c r="R31" s="58">
        <v>-172439122</v>
      </c>
      <c r="S31" s="27"/>
      <c r="T31" s="27">
        <f t="shared" si="2"/>
        <v>338879173</v>
      </c>
      <c r="V31" s="31">
        <f>T31/'2'!$F$11</f>
        <v>6.0534847388591662E-3</v>
      </c>
    </row>
    <row r="32" spans="1:22" ht="21.75" customHeight="1">
      <c r="A32" s="78" t="s">
        <v>55</v>
      </c>
      <c r="B32" s="78"/>
      <c r="D32" s="27">
        <v>0</v>
      </c>
      <c r="E32" s="27"/>
      <c r="F32" s="27">
        <v>2883204884</v>
      </c>
      <c r="G32" s="27"/>
      <c r="H32" s="56">
        <v>0</v>
      </c>
      <c r="I32" s="27"/>
      <c r="J32" s="27">
        <f t="shared" si="0"/>
        <v>2883204884</v>
      </c>
      <c r="K32" s="27"/>
      <c r="L32" s="42">
        <f t="shared" si="1"/>
        <v>1.944314740995521E-2</v>
      </c>
      <c r="M32" s="27"/>
      <c r="N32" s="27">
        <v>1873973911</v>
      </c>
      <c r="O32" s="27">
        <v>544859630</v>
      </c>
      <c r="P32" s="79">
        <v>544859630</v>
      </c>
      <c r="Q32" s="79"/>
      <c r="R32" s="58">
        <v>-81773674</v>
      </c>
      <c r="S32" s="27"/>
      <c r="T32" s="27">
        <f t="shared" si="2"/>
        <v>2337059867</v>
      </c>
      <c r="V32" s="31">
        <f>T32/'2'!$F$11</f>
        <v>4.174749399156711E-2</v>
      </c>
    </row>
    <row r="33" spans="1:22" ht="21.75" customHeight="1">
      <c r="A33" s="78" t="s">
        <v>21</v>
      </c>
      <c r="B33" s="78"/>
      <c r="D33" s="27">
        <v>1124457238</v>
      </c>
      <c r="E33" s="27"/>
      <c r="F33" s="27">
        <v>130227479</v>
      </c>
      <c r="G33" s="27"/>
      <c r="H33" s="56">
        <v>0</v>
      </c>
      <c r="I33" s="27"/>
      <c r="J33" s="27">
        <f t="shared" si="0"/>
        <v>1254684717</v>
      </c>
      <c r="K33" s="27"/>
      <c r="L33" s="42">
        <f t="shared" si="1"/>
        <v>8.4610774770208577E-3</v>
      </c>
      <c r="M33" s="27"/>
      <c r="N33" s="27">
        <v>1124457238</v>
      </c>
      <c r="O33" s="27">
        <v>-497350260</v>
      </c>
      <c r="P33" s="79">
        <v>-497350260</v>
      </c>
      <c r="Q33" s="79"/>
      <c r="R33" s="58">
        <v>20343499</v>
      </c>
      <c r="S33" s="27"/>
      <c r="T33" s="27">
        <f t="shared" si="2"/>
        <v>647450477</v>
      </c>
      <c r="V33" s="31">
        <f>T33/'2'!$F$11</f>
        <v>1.156557231590797E-2</v>
      </c>
    </row>
    <row r="34" spans="1:22" ht="21.75" customHeight="1">
      <c r="A34" s="78" t="s">
        <v>53</v>
      </c>
      <c r="B34" s="78"/>
      <c r="D34" s="27">
        <v>0</v>
      </c>
      <c r="E34" s="27"/>
      <c r="F34" s="27">
        <v>-3996193370</v>
      </c>
      <c r="G34" s="27"/>
      <c r="H34" s="56">
        <v>0</v>
      </c>
      <c r="I34" s="27"/>
      <c r="J34" s="27">
        <f t="shared" si="0"/>
        <v>-3996193370</v>
      </c>
      <c r="K34" s="27"/>
      <c r="L34" s="42">
        <f t="shared" si="1"/>
        <v>-2.6948683807652599E-2</v>
      </c>
      <c r="M34" s="27"/>
      <c r="N34" s="27">
        <v>0</v>
      </c>
      <c r="O34" s="27">
        <v>-17032421486</v>
      </c>
      <c r="P34" s="79">
        <v>-17032421486</v>
      </c>
      <c r="Q34" s="79"/>
      <c r="R34" s="58">
        <v>-3173006</v>
      </c>
      <c r="S34" s="27"/>
      <c r="T34" s="27">
        <f t="shared" si="2"/>
        <v>-17035594492</v>
      </c>
      <c r="V34" s="31">
        <f>T34/'2'!$F$11</f>
        <v>-0.30431115126309416</v>
      </c>
    </row>
    <row r="35" spans="1:22" ht="21.75" customHeight="1">
      <c r="A35" s="78" t="s">
        <v>33</v>
      </c>
      <c r="B35" s="78"/>
      <c r="D35" s="27">
        <v>0</v>
      </c>
      <c r="E35" s="27"/>
      <c r="F35" s="27">
        <v>-656073000</v>
      </c>
      <c r="G35" s="27"/>
      <c r="H35" s="56">
        <v>0</v>
      </c>
      <c r="I35" s="27"/>
      <c r="J35" s="27">
        <f t="shared" si="0"/>
        <v>-656073000</v>
      </c>
      <c r="K35" s="27"/>
      <c r="L35" s="42">
        <f t="shared" si="1"/>
        <v>-4.4242863632342356E-3</v>
      </c>
      <c r="M35" s="27"/>
      <c r="N35" s="27">
        <v>4220000000</v>
      </c>
      <c r="O35" s="27">
        <v>-10556811000</v>
      </c>
      <c r="P35" s="79">
        <v>-10556811000</v>
      </c>
      <c r="Q35" s="79"/>
      <c r="R35" s="58">
        <v>-151152083</v>
      </c>
      <c r="S35" s="27"/>
      <c r="T35" s="27">
        <f t="shared" si="2"/>
        <v>-6487963083</v>
      </c>
      <c r="V35" s="31">
        <f>T35/'2'!$F$11</f>
        <v>-0.11589613242246127</v>
      </c>
    </row>
    <row r="36" spans="1:22" ht="21.75" customHeight="1">
      <c r="A36" s="78" t="s">
        <v>23</v>
      </c>
      <c r="B36" s="78"/>
      <c r="D36" s="27">
        <v>5172186468</v>
      </c>
      <c r="E36" s="27"/>
      <c r="F36" s="27">
        <v>-2087094656</v>
      </c>
      <c r="G36" s="27"/>
      <c r="H36" s="56">
        <v>0</v>
      </c>
      <c r="I36" s="27"/>
      <c r="J36" s="27">
        <f t="shared" si="0"/>
        <v>3085091812</v>
      </c>
      <c r="K36" s="27"/>
      <c r="L36" s="42">
        <f t="shared" si="1"/>
        <v>2.0804589783693577E-2</v>
      </c>
      <c r="M36" s="27"/>
      <c r="N36" s="27">
        <v>5172186468</v>
      </c>
      <c r="O36" s="27">
        <v>-4402576028</v>
      </c>
      <c r="P36" s="79">
        <v>-4402576028</v>
      </c>
      <c r="Q36" s="79"/>
      <c r="R36" s="58">
        <v>-143839072</v>
      </c>
      <c r="S36" s="27"/>
      <c r="T36" s="27">
        <f t="shared" si="2"/>
        <v>625771368</v>
      </c>
      <c r="V36" s="31">
        <f>T36/'2'!$F$11</f>
        <v>1.1178312885587167E-2</v>
      </c>
    </row>
    <row r="37" spans="1:22" ht="21.75" customHeight="1">
      <c r="A37" s="78" t="s">
        <v>20</v>
      </c>
      <c r="B37" s="78"/>
      <c r="D37" s="27">
        <v>2374037589</v>
      </c>
      <c r="E37" s="27"/>
      <c r="F37" s="27">
        <v>620287200</v>
      </c>
      <c r="G37" s="27"/>
      <c r="H37" s="56">
        <v>0</v>
      </c>
      <c r="I37" s="27"/>
      <c r="J37" s="27">
        <f t="shared" si="0"/>
        <v>2994324789</v>
      </c>
      <c r="K37" s="27"/>
      <c r="L37" s="42">
        <f t="shared" si="1"/>
        <v>2.0192494327714947E-2</v>
      </c>
      <c r="M37" s="27"/>
      <c r="N37" s="27">
        <v>2374037589</v>
      </c>
      <c r="O37" s="27">
        <v>1240265147</v>
      </c>
      <c r="P37" s="79">
        <v>1240265147</v>
      </c>
      <c r="Q37" s="79"/>
      <c r="R37" s="58">
        <v>-17632424</v>
      </c>
      <c r="S37" s="27"/>
      <c r="T37" s="27">
        <f t="shared" si="2"/>
        <v>3596670312</v>
      </c>
      <c r="V37" s="31">
        <f>T37/'2'!$F$11</f>
        <v>6.4248235297717254E-2</v>
      </c>
    </row>
    <row r="38" spans="1:22" ht="21.75" customHeight="1">
      <c r="A38" s="78" t="s">
        <v>28</v>
      </c>
      <c r="B38" s="78"/>
      <c r="D38" s="27">
        <v>0</v>
      </c>
      <c r="E38" s="27"/>
      <c r="F38" s="27">
        <v>704927081</v>
      </c>
      <c r="G38" s="27"/>
      <c r="H38" s="56">
        <v>0</v>
      </c>
      <c r="I38" s="27"/>
      <c r="J38" s="27">
        <f t="shared" si="0"/>
        <v>704927081</v>
      </c>
      <c r="K38" s="27"/>
      <c r="L38" s="42">
        <f t="shared" si="1"/>
        <v>4.7537381839258975E-3</v>
      </c>
      <c r="M38" s="27"/>
      <c r="N38" s="27">
        <v>995605563</v>
      </c>
      <c r="O38" s="27">
        <v>-1137289764</v>
      </c>
      <c r="P38" s="79">
        <v>-1137289764</v>
      </c>
      <c r="Q38" s="79"/>
      <c r="R38" s="58">
        <v>-1282459966</v>
      </c>
      <c r="S38" s="27"/>
      <c r="T38" s="27">
        <f t="shared" si="2"/>
        <v>-1424144167</v>
      </c>
      <c r="V38" s="31">
        <f>T38/'2'!$F$11</f>
        <v>-2.5439848971980934E-2</v>
      </c>
    </row>
    <row r="39" spans="1:22" ht="21.75" customHeight="1">
      <c r="A39" s="78" t="s">
        <v>46</v>
      </c>
      <c r="B39" s="78"/>
      <c r="D39" s="27">
        <v>1161073174</v>
      </c>
      <c r="E39" s="27"/>
      <c r="F39" s="27">
        <v>-1633710915</v>
      </c>
      <c r="G39" s="27"/>
      <c r="H39" s="56">
        <v>0</v>
      </c>
      <c r="I39" s="27"/>
      <c r="J39" s="27">
        <f t="shared" si="0"/>
        <v>-472637741</v>
      </c>
      <c r="K39" s="27"/>
      <c r="L39" s="42">
        <f t="shared" si="1"/>
        <v>-3.1872744530808835E-3</v>
      </c>
      <c r="M39" s="27"/>
      <c r="N39" s="27">
        <v>1161073174</v>
      </c>
      <c r="O39" s="27">
        <v>-5135774313</v>
      </c>
      <c r="P39" s="79">
        <v>-5135774313</v>
      </c>
      <c r="Q39" s="79"/>
      <c r="R39" s="58">
        <v>-399962458</v>
      </c>
      <c r="S39" s="27"/>
      <c r="T39" s="27">
        <f t="shared" si="2"/>
        <v>-4374663597</v>
      </c>
      <c r="V39" s="31">
        <f>T39/'2'!$F$11</f>
        <v>-7.814572694935798E-2</v>
      </c>
    </row>
    <row r="40" spans="1:22" ht="21.75" customHeight="1">
      <c r="A40" s="78" t="s">
        <v>98</v>
      </c>
      <c r="B40" s="78"/>
      <c r="D40" s="27">
        <v>0</v>
      </c>
      <c r="E40" s="27"/>
      <c r="F40" s="27">
        <v>0</v>
      </c>
      <c r="G40" s="27"/>
      <c r="H40" s="56">
        <v>0</v>
      </c>
      <c r="I40" s="27"/>
      <c r="J40" s="27">
        <f t="shared" si="0"/>
        <v>0</v>
      </c>
      <c r="K40" s="27"/>
      <c r="L40" s="42">
        <f t="shared" si="1"/>
        <v>0</v>
      </c>
      <c r="M40" s="27"/>
      <c r="N40" s="27">
        <v>0</v>
      </c>
      <c r="O40" s="27">
        <v>0</v>
      </c>
      <c r="P40" s="94">
        <v>0</v>
      </c>
      <c r="Q40" s="94"/>
      <c r="R40" s="58">
        <v>-1242861077</v>
      </c>
      <c r="S40" s="27"/>
      <c r="T40" s="27">
        <f t="shared" si="2"/>
        <v>-1242861077</v>
      </c>
      <c r="V40" s="31">
        <f>T40/'2'!$F$11</f>
        <v>-2.2201543091412014E-2</v>
      </c>
    </row>
    <row r="41" spans="1:22" ht="21.75" customHeight="1">
      <c r="A41" s="78" t="s">
        <v>99</v>
      </c>
      <c r="B41" s="78"/>
      <c r="D41" s="27">
        <v>0</v>
      </c>
      <c r="E41" s="27"/>
      <c r="F41" s="27">
        <v>0</v>
      </c>
      <c r="G41" s="27"/>
      <c r="H41" s="56">
        <v>0</v>
      </c>
      <c r="I41" s="27"/>
      <c r="J41" s="27">
        <f t="shared" si="0"/>
        <v>0</v>
      </c>
      <c r="K41" s="27"/>
      <c r="L41" s="42">
        <f t="shared" si="1"/>
        <v>0</v>
      </c>
      <c r="M41" s="27"/>
      <c r="N41" s="27">
        <v>0</v>
      </c>
      <c r="O41" s="27">
        <v>0</v>
      </c>
      <c r="P41" s="94">
        <v>0</v>
      </c>
      <c r="Q41" s="94"/>
      <c r="R41" s="58">
        <v>-322750346</v>
      </c>
      <c r="S41" s="27"/>
      <c r="T41" s="27">
        <f t="shared" si="2"/>
        <v>-322750346</v>
      </c>
      <c r="V41" s="31">
        <f>T41/'2'!$F$11</f>
        <v>-5.7653714056145767E-3</v>
      </c>
    </row>
    <row r="42" spans="1:22" ht="21.75" customHeight="1">
      <c r="A42" s="78" t="s">
        <v>59</v>
      </c>
      <c r="B42" s="78"/>
      <c r="D42" s="27">
        <v>0</v>
      </c>
      <c r="E42" s="27"/>
      <c r="F42" s="27">
        <v>-229497913</v>
      </c>
      <c r="G42" s="27"/>
      <c r="H42" s="56">
        <v>0</v>
      </c>
      <c r="I42" s="27"/>
      <c r="J42" s="27">
        <f t="shared" si="0"/>
        <v>-229497913</v>
      </c>
      <c r="K42" s="27"/>
      <c r="L42" s="42">
        <f t="shared" si="1"/>
        <v>-1.5476394957216909E-3</v>
      </c>
      <c r="M42" s="27"/>
      <c r="N42" s="27">
        <v>2469906182</v>
      </c>
      <c r="O42" s="27">
        <v>-829879560</v>
      </c>
      <c r="P42" s="79">
        <v>-829879560</v>
      </c>
      <c r="Q42" s="79"/>
      <c r="R42" s="58">
        <v>-1734996210</v>
      </c>
      <c r="S42" s="27"/>
      <c r="T42" s="27">
        <f t="shared" si="2"/>
        <v>-94969588</v>
      </c>
      <c r="V42" s="31">
        <f>T42/'2'!$F$11</f>
        <v>-1.6964658716684916E-3</v>
      </c>
    </row>
    <row r="43" spans="1:22" ht="21.75" customHeight="1">
      <c r="A43" s="78" t="s">
        <v>58</v>
      </c>
      <c r="B43" s="78"/>
      <c r="D43" s="27">
        <v>2506156889</v>
      </c>
      <c r="E43" s="27"/>
      <c r="F43" s="27">
        <v>-3268436400</v>
      </c>
      <c r="G43" s="27"/>
      <c r="H43" s="56">
        <v>0</v>
      </c>
      <c r="I43" s="27"/>
      <c r="J43" s="27">
        <f t="shared" si="0"/>
        <v>-762279511</v>
      </c>
      <c r="K43" s="27"/>
      <c r="L43" s="42">
        <f t="shared" si="1"/>
        <v>-5.1404993735303254E-3</v>
      </c>
      <c r="M43" s="27"/>
      <c r="N43" s="27">
        <v>2506156889</v>
      </c>
      <c r="O43" s="27">
        <v>-10830889145</v>
      </c>
      <c r="P43" s="79">
        <v>-10830889145</v>
      </c>
      <c r="Q43" s="79"/>
      <c r="R43" s="58">
        <v>-4434706131</v>
      </c>
      <c r="S43" s="27"/>
      <c r="T43" s="27">
        <f t="shared" si="2"/>
        <v>-12759438387</v>
      </c>
      <c r="V43" s="31">
        <f>T43/'2'!$F$11</f>
        <v>-0.22792508866314518</v>
      </c>
    </row>
    <row r="44" spans="1:22" ht="21.75" customHeight="1">
      <c r="A44" s="78" t="s">
        <v>43</v>
      </c>
      <c r="B44" s="78"/>
      <c r="D44" s="27">
        <v>0</v>
      </c>
      <c r="E44" s="27"/>
      <c r="F44" s="27">
        <v>2417548954</v>
      </c>
      <c r="G44" s="27"/>
      <c r="H44" s="56">
        <v>0</v>
      </c>
      <c r="I44" s="27"/>
      <c r="J44" s="27">
        <f t="shared" si="0"/>
        <v>2417548954</v>
      </c>
      <c r="K44" s="27"/>
      <c r="L44" s="42">
        <f t="shared" si="1"/>
        <v>1.6302955417512061E-2</v>
      </c>
      <c r="M44" s="27"/>
      <c r="N44" s="27">
        <v>0</v>
      </c>
      <c r="O44" s="27">
        <v>-1546350713</v>
      </c>
      <c r="P44" s="79">
        <v>-1546350713</v>
      </c>
      <c r="Q44" s="79"/>
      <c r="R44" s="58">
        <v>16719931</v>
      </c>
      <c r="S44" s="27"/>
      <c r="T44" s="27">
        <f t="shared" si="2"/>
        <v>-1529630782</v>
      </c>
      <c r="V44" s="31">
        <f>T44/'2'!$F$11</f>
        <v>-2.7324183168158909E-2</v>
      </c>
    </row>
    <row r="45" spans="1:22" ht="21.75" customHeight="1">
      <c r="A45" s="78" t="s">
        <v>47</v>
      </c>
      <c r="B45" s="78"/>
      <c r="D45" s="27">
        <v>0</v>
      </c>
      <c r="E45" s="27"/>
      <c r="F45" s="27">
        <v>-312728130</v>
      </c>
      <c r="G45" s="27"/>
      <c r="H45" s="56">
        <v>0</v>
      </c>
      <c r="I45" s="27"/>
      <c r="J45" s="27">
        <f t="shared" si="0"/>
        <v>-312728130</v>
      </c>
      <c r="K45" s="27"/>
      <c r="L45" s="42">
        <f t="shared" si="1"/>
        <v>-2.108909833141652E-3</v>
      </c>
      <c r="M45" s="27"/>
      <c r="N45" s="27">
        <v>1896942029</v>
      </c>
      <c r="O45" s="27">
        <v>-4101549730</v>
      </c>
      <c r="P45" s="79">
        <v>-4101549730</v>
      </c>
      <c r="Q45" s="79"/>
      <c r="R45" s="58">
        <v>-6958255</v>
      </c>
      <c r="S45" s="27"/>
      <c r="T45" s="27">
        <f t="shared" si="2"/>
        <v>-2211565956</v>
      </c>
      <c r="V45" s="31">
        <f>T45/'2'!$F$11</f>
        <v>-3.9505764385309339E-2</v>
      </c>
    </row>
    <row r="46" spans="1:22" ht="21.75" customHeight="1">
      <c r="A46" s="78" t="s">
        <v>31</v>
      </c>
      <c r="B46" s="78"/>
      <c r="D46" s="27">
        <v>0</v>
      </c>
      <c r="E46" s="27"/>
      <c r="F46" s="27">
        <v>132839880</v>
      </c>
      <c r="G46" s="27"/>
      <c r="H46" s="56">
        <v>0</v>
      </c>
      <c r="I46" s="27"/>
      <c r="J46" s="27">
        <f t="shared" si="0"/>
        <v>132839880</v>
      </c>
      <c r="K46" s="27"/>
      <c r="L46" s="42">
        <f t="shared" si="1"/>
        <v>8.9581749222673727E-4</v>
      </c>
      <c r="M46" s="27"/>
      <c r="N46" s="27">
        <v>0</v>
      </c>
      <c r="O46" s="27">
        <v>16060662</v>
      </c>
      <c r="P46" s="79">
        <v>16060662</v>
      </c>
      <c r="Q46" s="79"/>
      <c r="R46" s="58">
        <v>-2059196084</v>
      </c>
      <c r="S46" s="27"/>
      <c r="T46" s="27">
        <f t="shared" si="2"/>
        <v>-2043135422</v>
      </c>
      <c r="V46" s="31">
        <f>T46/'2'!$F$11</f>
        <v>-3.6497046976975422E-2</v>
      </c>
    </row>
    <row r="47" spans="1:22" ht="21.75" customHeight="1">
      <c r="A47" s="78" t="s">
        <v>100</v>
      </c>
      <c r="B47" s="78"/>
      <c r="D47" s="27">
        <v>0</v>
      </c>
      <c r="E47" s="27"/>
      <c r="F47" s="27">
        <v>0</v>
      </c>
      <c r="G47" s="27"/>
      <c r="H47" s="56">
        <v>0</v>
      </c>
      <c r="I47" s="27"/>
      <c r="J47" s="27">
        <f t="shared" si="0"/>
        <v>0</v>
      </c>
      <c r="K47" s="27"/>
      <c r="L47" s="42">
        <f t="shared" si="1"/>
        <v>0</v>
      </c>
      <c r="M47" s="27"/>
      <c r="N47" s="27">
        <v>581241363</v>
      </c>
      <c r="O47" s="27">
        <v>0</v>
      </c>
      <c r="P47" s="94">
        <v>0</v>
      </c>
      <c r="Q47" s="94"/>
      <c r="R47" s="58">
        <v>-1497678200</v>
      </c>
      <c r="S47" s="27"/>
      <c r="T47" s="27">
        <f t="shared" si="2"/>
        <v>-916436837</v>
      </c>
      <c r="V47" s="31">
        <f>T47/'2'!$F$11</f>
        <v>-1.6370543984147012E-2</v>
      </c>
    </row>
    <row r="48" spans="1:22" ht="21.75" customHeight="1">
      <c r="A48" s="78" t="s">
        <v>32</v>
      </c>
      <c r="B48" s="78"/>
      <c r="D48" s="27">
        <v>2509134512</v>
      </c>
      <c r="E48" s="27"/>
      <c r="F48" s="27">
        <v>4869689615</v>
      </c>
      <c r="G48" s="27"/>
      <c r="H48" s="56">
        <v>0</v>
      </c>
      <c r="I48" s="27"/>
      <c r="J48" s="27">
        <f t="shared" si="0"/>
        <v>7378824127</v>
      </c>
      <c r="K48" s="27"/>
      <c r="L48" s="42">
        <f t="shared" si="1"/>
        <v>4.9759753810612324E-2</v>
      </c>
      <c r="M48" s="27"/>
      <c r="N48" s="27">
        <v>2509134512</v>
      </c>
      <c r="O48" s="27">
        <v>6399397405</v>
      </c>
      <c r="P48" s="79">
        <v>6399397405</v>
      </c>
      <c r="Q48" s="79"/>
      <c r="R48" s="58">
        <v>287260825</v>
      </c>
      <c r="S48" s="27"/>
      <c r="T48" s="27">
        <f t="shared" si="2"/>
        <v>9195792742</v>
      </c>
      <c r="V48" s="31">
        <f>T48/'2'!$F$11</f>
        <v>0.16426678137994891</v>
      </c>
    </row>
    <row r="49" spans="1:22" ht="21.75" customHeight="1">
      <c r="A49" s="78" t="s">
        <v>37</v>
      </c>
      <c r="B49" s="78"/>
      <c r="D49" s="27">
        <v>143314750</v>
      </c>
      <c r="E49" s="27"/>
      <c r="F49" s="27">
        <v>130559560</v>
      </c>
      <c r="G49" s="27"/>
      <c r="H49" s="56">
        <v>0</v>
      </c>
      <c r="I49" s="27"/>
      <c r="J49" s="27">
        <f t="shared" si="0"/>
        <v>273874310</v>
      </c>
      <c r="K49" s="27"/>
      <c r="L49" s="42">
        <f t="shared" si="1"/>
        <v>1.8468956579118262E-3</v>
      </c>
      <c r="M49" s="27"/>
      <c r="N49" s="27">
        <v>143314750</v>
      </c>
      <c r="O49" s="27">
        <v>-608804908</v>
      </c>
      <c r="P49" s="79">
        <v>-608804908</v>
      </c>
      <c r="Q49" s="79"/>
      <c r="R49" s="56">
        <v>0</v>
      </c>
      <c r="S49" s="27"/>
      <c r="T49" s="27">
        <f t="shared" si="2"/>
        <v>-465490158</v>
      </c>
      <c r="V49" s="31">
        <f>T49/'2'!$F$11</f>
        <v>-8.3151689217033763E-3</v>
      </c>
    </row>
    <row r="50" spans="1:22" ht="21.75" customHeight="1">
      <c r="A50" s="78" t="s">
        <v>66</v>
      </c>
      <c r="B50" s="78"/>
      <c r="D50" s="27">
        <v>26427358</v>
      </c>
      <c r="E50" s="27"/>
      <c r="F50" s="27">
        <v>122351952</v>
      </c>
      <c r="G50" s="27"/>
      <c r="H50" s="56">
        <v>0</v>
      </c>
      <c r="I50" s="27"/>
      <c r="J50" s="27">
        <f t="shared" si="0"/>
        <v>148779310</v>
      </c>
      <c r="K50" s="27"/>
      <c r="L50" s="42">
        <f t="shared" si="1"/>
        <v>1.0033064496853229E-3</v>
      </c>
      <c r="M50" s="27"/>
      <c r="N50" s="27">
        <v>26427358</v>
      </c>
      <c r="O50" s="27">
        <v>122351952</v>
      </c>
      <c r="P50" s="79">
        <v>122351952</v>
      </c>
      <c r="Q50" s="79"/>
      <c r="R50" s="56">
        <v>0</v>
      </c>
      <c r="S50" s="27"/>
      <c r="T50" s="27">
        <f t="shared" si="2"/>
        <v>148779310</v>
      </c>
      <c r="V50" s="31">
        <f>T50/'2'!$F$11</f>
        <v>2.6576826028284627E-3</v>
      </c>
    </row>
    <row r="51" spans="1:22" ht="21.75" customHeight="1">
      <c r="A51" s="78" t="s">
        <v>27</v>
      </c>
      <c r="B51" s="78"/>
      <c r="D51" s="27">
        <v>0</v>
      </c>
      <c r="E51" s="27"/>
      <c r="F51" s="27">
        <v>16009822456</v>
      </c>
      <c r="G51" s="27"/>
      <c r="H51" s="56">
        <v>0</v>
      </c>
      <c r="I51" s="27"/>
      <c r="J51" s="27">
        <f t="shared" si="0"/>
        <v>16009822456</v>
      </c>
      <c r="K51" s="27"/>
      <c r="L51" s="42">
        <f t="shared" si="1"/>
        <v>0.10796365521806572</v>
      </c>
      <c r="M51" s="27"/>
      <c r="N51" s="27">
        <v>12756171059</v>
      </c>
      <c r="O51" s="27">
        <v>-9003078642</v>
      </c>
      <c r="P51" s="79">
        <v>-9003078642</v>
      </c>
      <c r="Q51" s="79"/>
      <c r="R51" s="56">
        <v>0</v>
      </c>
      <c r="S51" s="27"/>
      <c r="T51" s="27">
        <f t="shared" si="2"/>
        <v>3753092417</v>
      </c>
      <c r="V51" s="31">
        <f>T51/'2'!$F$11</f>
        <v>6.7042443088816087E-2</v>
      </c>
    </row>
    <row r="52" spans="1:22" ht="21.75" customHeight="1">
      <c r="A52" s="78" t="s">
        <v>57</v>
      </c>
      <c r="B52" s="78"/>
      <c r="D52" s="27">
        <v>689782191</v>
      </c>
      <c r="E52" s="27"/>
      <c r="F52" s="27">
        <v>-74553750</v>
      </c>
      <c r="G52" s="27"/>
      <c r="H52" s="56">
        <v>0</v>
      </c>
      <c r="I52" s="27"/>
      <c r="J52" s="27">
        <f t="shared" si="0"/>
        <v>615228441</v>
      </c>
      <c r="K52" s="27"/>
      <c r="L52" s="42">
        <f t="shared" si="1"/>
        <v>4.1488474633008194E-3</v>
      </c>
      <c r="M52" s="27"/>
      <c r="N52" s="27">
        <v>689782191</v>
      </c>
      <c r="O52" s="27">
        <v>-658558125</v>
      </c>
      <c r="P52" s="79">
        <v>-658558125</v>
      </c>
      <c r="Q52" s="79"/>
      <c r="R52" s="56">
        <v>0</v>
      </c>
      <c r="S52" s="27"/>
      <c r="T52" s="27">
        <f t="shared" si="2"/>
        <v>31224066</v>
      </c>
      <c r="V52" s="31">
        <f>T52/'2'!$F$11</f>
        <v>5.5776342152526247E-4</v>
      </c>
    </row>
    <row r="53" spans="1:22" ht="21.75" customHeight="1">
      <c r="A53" s="78" t="s">
        <v>39</v>
      </c>
      <c r="B53" s="78"/>
      <c r="D53" s="27">
        <v>0</v>
      </c>
      <c r="E53" s="27"/>
      <c r="F53" s="27">
        <v>889019</v>
      </c>
      <c r="G53" s="27"/>
      <c r="H53" s="56">
        <v>0</v>
      </c>
      <c r="I53" s="27"/>
      <c r="J53" s="27">
        <f t="shared" si="0"/>
        <v>889019</v>
      </c>
      <c r="K53" s="27"/>
      <c r="L53" s="42">
        <f t="shared" si="1"/>
        <v>5.9951783389289552E-6</v>
      </c>
      <c r="M53" s="27"/>
      <c r="N53" s="27">
        <v>789580</v>
      </c>
      <c r="O53" s="27">
        <v>-281554</v>
      </c>
      <c r="P53" s="79">
        <v>-281554</v>
      </c>
      <c r="Q53" s="79"/>
      <c r="R53" s="56">
        <v>0</v>
      </c>
      <c r="S53" s="27"/>
      <c r="T53" s="27">
        <v>508000</v>
      </c>
      <c r="V53" s="31">
        <f>T53/'2'!$F$11</f>
        <v>9.074533026378862E-6</v>
      </c>
    </row>
    <row r="54" spans="1:22" ht="21.75" customHeight="1">
      <c r="A54" s="78" t="s">
        <v>19</v>
      </c>
      <c r="B54" s="78"/>
      <c r="D54" s="27">
        <v>0</v>
      </c>
      <c r="E54" s="27"/>
      <c r="F54" s="27">
        <v>104927224</v>
      </c>
      <c r="G54" s="27"/>
      <c r="H54" s="56">
        <v>0</v>
      </c>
      <c r="I54" s="27"/>
      <c r="J54" s="27">
        <f t="shared" si="0"/>
        <v>104927224</v>
      </c>
      <c r="K54" s="27"/>
      <c r="L54" s="42">
        <f t="shared" si="1"/>
        <v>7.0758602514540904E-4</v>
      </c>
      <c r="M54" s="27"/>
      <c r="N54" s="27">
        <v>1859863698</v>
      </c>
      <c r="O54" s="27">
        <v>-4764930411</v>
      </c>
      <c r="P54" s="79">
        <v>-4764930411</v>
      </c>
      <c r="Q54" s="79"/>
      <c r="R54" s="56">
        <v>0</v>
      </c>
      <c r="S54" s="27"/>
      <c r="T54" s="27">
        <f t="shared" si="2"/>
        <v>-2905066713</v>
      </c>
      <c r="V54" s="31">
        <f>T54/'2'!$F$11</f>
        <v>-5.1893944549118866E-2</v>
      </c>
    </row>
    <row r="55" spans="1:22" ht="21.75" customHeight="1">
      <c r="A55" s="78" t="s">
        <v>67</v>
      </c>
      <c r="B55" s="78"/>
      <c r="D55" s="27">
        <v>137328483</v>
      </c>
      <c r="E55" s="27"/>
      <c r="F55" s="27">
        <v>-160004943</v>
      </c>
      <c r="G55" s="27"/>
      <c r="H55" s="56">
        <v>0</v>
      </c>
      <c r="I55" s="27"/>
      <c r="J55" s="27">
        <f t="shared" si="0"/>
        <v>-22676460</v>
      </c>
      <c r="K55" s="27"/>
      <c r="L55" s="42">
        <f t="shared" si="1"/>
        <v>-1.5292071575026957E-4</v>
      </c>
      <c r="M55" s="27"/>
      <c r="N55" s="27">
        <v>137328483</v>
      </c>
      <c r="O55" s="27">
        <v>-160004943</v>
      </c>
      <c r="P55" s="79">
        <v>-160004943</v>
      </c>
      <c r="Q55" s="79"/>
      <c r="R55" s="56">
        <v>0</v>
      </c>
      <c r="S55" s="27"/>
      <c r="T55" s="27">
        <f t="shared" si="2"/>
        <v>-22676460</v>
      </c>
      <c r="V55" s="31">
        <f>T55/'2'!$F$11</f>
        <v>-4.0507536454991973E-4</v>
      </c>
    </row>
    <row r="56" spans="1:22" ht="21.75" customHeight="1">
      <c r="A56" s="78" t="s">
        <v>18</v>
      </c>
      <c r="B56" s="78"/>
      <c r="D56" s="27">
        <v>0</v>
      </c>
      <c r="E56" s="27"/>
      <c r="F56" s="27">
        <v>83004766</v>
      </c>
      <c r="G56" s="27"/>
      <c r="H56" s="56">
        <v>0</v>
      </c>
      <c r="I56" s="27"/>
      <c r="J56" s="27">
        <f t="shared" si="0"/>
        <v>83004766</v>
      </c>
      <c r="K56" s="27"/>
      <c r="L56" s="42">
        <f t="shared" si="1"/>
        <v>5.5974998864036273E-4</v>
      </c>
      <c r="M56" s="27"/>
      <c r="N56" s="27">
        <v>113742983</v>
      </c>
      <c r="O56" s="27">
        <v>-323080086</v>
      </c>
      <c r="P56" s="79">
        <v>-323080086</v>
      </c>
      <c r="Q56" s="79"/>
      <c r="R56" s="56">
        <v>0</v>
      </c>
      <c r="S56" s="27"/>
      <c r="T56" s="27">
        <f t="shared" si="2"/>
        <v>-209337103</v>
      </c>
      <c r="V56" s="31">
        <f>T56/'2'!$F$11</f>
        <v>-3.7394418401967985E-3</v>
      </c>
    </row>
    <row r="57" spans="1:22" ht="21.75" customHeight="1">
      <c r="A57" s="78" t="s">
        <v>44</v>
      </c>
      <c r="B57" s="78"/>
      <c r="D57" s="27">
        <v>4133923</v>
      </c>
      <c r="E57" s="27"/>
      <c r="F57" s="27">
        <v>-55193029</v>
      </c>
      <c r="G57" s="27"/>
      <c r="H57" s="56">
        <v>0</v>
      </c>
      <c r="I57" s="27"/>
      <c r="J57" s="27">
        <f t="shared" si="0"/>
        <v>-51059106</v>
      </c>
      <c r="K57" s="27"/>
      <c r="L57" s="42">
        <f t="shared" si="1"/>
        <v>-3.4432160200881809E-4</v>
      </c>
      <c r="M57" s="27"/>
      <c r="N57" s="27">
        <v>4133923</v>
      </c>
      <c r="O57" s="27">
        <v>-324664880</v>
      </c>
      <c r="P57" s="79">
        <v>-324664880</v>
      </c>
      <c r="Q57" s="79"/>
      <c r="R57" s="56">
        <v>0</v>
      </c>
      <c r="S57" s="27"/>
      <c r="T57" s="27">
        <f t="shared" si="2"/>
        <v>-320530957</v>
      </c>
      <c r="V57" s="31">
        <f>T57/'2'!$F$11</f>
        <v>-5.7257258962073289E-3</v>
      </c>
    </row>
    <row r="58" spans="1:22" ht="21.75" customHeight="1">
      <c r="A58" s="78" t="s">
        <v>35</v>
      </c>
      <c r="B58" s="78"/>
      <c r="D58" s="27">
        <v>0</v>
      </c>
      <c r="E58" s="27"/>
      <c r="F58" s="27">
        <v>-39762000</v>
      </c>
      <c r="G58" s="27"/>
      <c r="H58" s="56">
        <v>0</v>
      </c>
      <c r="I58" s="27"/>
      <c r="J58" s="27">
        <f t="shared" si="0"/>
        <v>-39762000</v>
      </c>
      <c r="K58" s="27"/>
      <c r="L58" s="42">
        <f t="shared" si="1"/>
        <v>-2.6813856746874155E-4</v>
      </c>
      <c r="M58" s="27"/>
      <c r="N58" s="27">
        <v>2229556650</v>
      </c>
      <c r="O58" s="27">
        <v>-6560730000</v>
      </c>
      <c r="P58" s="79">
        <v>-6560730000</v>
      </c>
      <c r="Q58" s="79"/>
      <c r="R58" s="56">
        <v>0</v>
      </c>
      <c r="S58" s="27"/>
      <c r="T58" s="27">
        <f t="shared" si="2"/>
        <v>-4331173350</v>
      </c>
      <c r="V58" s="31">
        <f>T58/'2'!$F$11</f>
        <v>-7.7368849621155464E-2</v>
      </c>
    </row>
    <row r="59" spans="1:22" ht="21.75" customHeight="1">
      <c r="A59" s="78" t="s">
        <v>30</v>
      </c>
      <c r="B59" s="78"/>
      <c r="D59" s="27">
        <v>0</v>
      </c>
      <c r="E59" s="27"/>
      <c r="F59" s="27">
        <v>295134637</v>
      </c>
      <c r="G59" s="27"/>
      <c r="H59" s="56">
        <v>0</v>
      </c>
      <c r="I59" s="27"/>
      <c r="J59" s="27">
        <f t="shared" si="0"/>
        <v>295134637</v>
      </c>
      <c r="K59" s="27"/>
      <c r="L59" s="42">
        <f t="shared" si="1"/>
        <v>1.9902665553942719E-3</v>
      </c>
      <c r="M59" s="27"/>
      <c r="N59" s="27">
        <v>0</v>
      </c>
      <c r="O59" s="27">
        <v>-1342065712</v>
      </c>
      <c r="P59" s="79">
        <v>-1342065712</v>
      </c>
      <c r="Q59" s="79"/>
      <c r="R59" s="56">
        <v>0</v>
      </c>
      <c r="S59" s="27"/>
      <c r="T59" s="27">
        <f t="shared" si="2"/>
        <v>-1342065712</v>
      </c>
      <c r="V59" s="31">
        <f>T59/'2'!$F$11</f>
        <v>-2.397366068329658E-2</v>
      </c>
    </row>
    <row r="60" spans="1:22" ht="21.75" customHeight="1">
      <c r="A60" s="78" t="s">
        <v>65</v>
      </c>
      <c r="B60" s="78"/>
      <c r="D60" s="27">
        <v>0</v>
      </c>
      <c r="E60" s="27"/>
      <c r="F60" s="27">
        <v>-67408045</v>
      </c>
      <c r="G60" s="27"/>
      <c r="H60" s="56">
        <v>0</v>
      </c>
      <c r="I60" s="27"/>
      <c r="J60" s="27">
        <f t="shared" si="0"/>
        <v>-67408045</v>
      </c>
      <c r="K60" s="27"/>
      <c r="L60" s="42">
        <f t="shared" si="1"/>
        <v>-4.5457211966622564E-4</v>
      </c>
      <c r="M60" s="27"/>
      <c r="N60" s="27">
        <v>0</v>
      </c>
      <c r="O60" s="27">
        <v>-67408045</v>
      </c>
      <c r="P60" s="79">
        <v>-67408045</v>
      </c>
      <c r="Q60" s="79"/>
      <c r="R60" s="56">
        <v>0</v>
      </c>
      <c r="S60" s="27"/>
      <c r="T60" s="27">
        <f t="shared" si="2"/>
        <v>-67408045</v>
      </c>
      <c r="V60" s="31">
        <f>T60/'2'!$F$11</f>
        <v>-1.2041270287325445E-3</v>
      </c>
    </row>
    <row r="61" spans="1:22" ht="21.75" customHeight="1">
      <c r="A61" s="78" t="s">
        <v>62</v>
      </c>
      <c r="B61" s="78"/>
      <c r="D61" s="27">
        <v>0</v>
      </c>
      <c r="E61" s="27"/>
      <c r="F61" s="27">
        <v>7207682726</v>
      </c>
      <c r="G61" s="27"/>
      <c r="H61" s="56">
        <v>0</v>
      </c>
      <c r="I61" s="27"/>
      <c r="J61" s="27">
        <f t="shared" si="0"/>
        <v>7207682726</v>
      </c>
      <c r="K61" s="27"/>
      <c r="L61" s="42">
        <f t="shared" si="1"/>
        <v>4.8605646620362E-2</v>
      </c>
      <c r="M61" s="27"/>
      <c r="N61" s="27">
        <v>0</v>
      </c>
      <c r="O61" s="27">
        <v>7207682726</v>
      </c>
      <c r="P61" s="79">
        <v>7207682726</v>
      </c>
      <c r="Q61" s="79"/>
      <c r="R61" s="56">
        <v>0</v>
      </c>
      <c r="S61" s="27"/>
      <c r="T61" s="27">
        <f t="shared" si="2"/>
        <v>7207682726</v>
      </c>
      <c r="V61" s="31">
        <f>T61/'2'!$F$11</f>
        <v>0.12875266720619574</v>
      </c>
    </row>
    <row r="62" spans="1:22" ht="21.75" customHeight="1">
      <c r="A62" s="78" t="s">
        <v>50</v>
      </c>
      <c r="B62" s="78"/>
      <c r="D62" s="27">
        <v>0</v>
      </c>
      <c r="E62" s="27"/>
      <c r="F62" s="27">
        <v>6670410992</v>
      </c>
      <c r="G62" s="27"/>
      <c r="H62" s="56">
        <v>0</v>
      </c>
      <c r="I62" s="27"/>
      <c r="J62" s="27">
        <f t="shared" si="0"/>
        <v>6670410992</v>
      </c>
      <c r="K62" s="27"/>
      <c r="L62" s="42">
        <f t="shared" si="1"/>
        <v>4.4982507112887357E-2</v>
      </c>
      <c r="M62" s="27"/>
      <c r="N62" s="27">
        <v>0</v>
      </c>
      <c r="O62" s="27">
        <v>-7844403325</v>
      </c>
      <c r="P62" s="79">
        <v>-7844403325</v>
      </c>
      <c r="Q62" s="79"/>
      <c r="R62" s="56">
        <v>0</v>
      </c>
      <c r="S62" s="27"/>
      <c r="T62" s="27">
        <f t="shared" si="2"/>
        <v>-7844403325</v>
      </c>
      <c r="V62" s="31">
        <f>T62/'2'!$F$11</f>
        <v>-0.14012656898611942</v>
      </c>
    </row>
    <row r="63" spans="1:22" ht="21.75" customHeight="1">
      <c r="A63" s="78" t="s">
        <v>60</v>
      </c>
      <c r="B63" s="78"/>
      <c r="D63" s="27">
        <v>0</v>
      </c>
      <c r="E63" s="27"/>
      <c r="F63" s="27">
        <v>62902608</v>
      </c>
      <c r="G63" s="27"/>
      <c r="H63" s="56">
        <v>0</v>
      </c>
      <c r="I63" s="27"/>
      <c r="J63" s="27">
        <f t="shared" si="0"/>
        <v>62902608</v>
      </c>
      <c r="K63" s="27"/>
      <c r="L63" s="42">
        <f t="shared" si="1"/>
        <v>4.2418930635198935E-4</v>
      </c>
      <c r="M63" s="27"/>
      <c r="N63" s="27">
        <v>0</v>
      </c>
      <c r="O63" s="27">
        <v>62902608</v>
      </c>
      <c r="P63" s="79">
        <v>62902608</v>
      </c>
      <c r="Q63" s="79"/>
      <c r="R63" s="56">
        <v>0</v>
      </c>
      <c r="S63" s="27"/>
      <c r="T63" s="27">
        <f t="shared" si="2"/>
        <v>62902608</v>
      </c>
      <c r="V63" s="31">
        <f>T63/'2'!$F$11</f>
        <v>1.1236452632704002E-3</v>
      </c>
    </row>
    <row r="64" spans="1:22" ht="21.75" customHeight="1">
      <c r="A64" s="80" t="s">
        <v>61</v>
      </c>
      <c r="B64" s="80"/>
      <c r="D64" s="27">
        <v>0</v>
      </c>
      <c r="E64" s="27"/>
      <c r="F64" s="27">
        <v>-13906790</v>
      </c>
      <c r="G64" s="27"/>
      <c r="H64" s="56">
        <v>0</v>
      </c>
      <c r="I64" s="27"/>
      <c r="J64" s="27">
        <f t="shared" si="0"/>
        <v>-13906790</v>
      </c>
      <c r="K64" s="27"/>
      <c r="L64" s="42">
        <f t="shared" si="1"/>
        <v>-9.3781669651642774E-5</v>
      </c>
      <c r="M64" s="27"/>
      <c r="N64" s="27">
        <v>0</v>
      </c>
      <c r="O64" s="27">
        <v>-13906792</v>
      </c>
      <c r="P64" s="79">
        <v>-13906792</v>
      </c>
      <c r="Q64" s="79"/>
      <c r="R64" s="56">
        <v>0</v>
      </c>
      <c r="S64" s="27"/>
      <c r="T64" s="27">
        <f t="shared" si="2"/>
        <v>-13906792</v>
      </c>
      <c r="V64" s="31">
        <f>T64/'2'!$F$11</f>
        <v>-2.4842055766728611E-4</v>
      </c>
    </row>
    <row r="65" spans="1:22" ht="21.75" customHeight="1" thickBot="1">
      <c r="A65" s="82" t="s">
        <v>68</v>
      </c>
      <c r="B65" s="82"/>
      <c r="D65" s="49">
        <f>SUM(D9:D64)</f>
        <v>56315703934</v>
      </c>
      <c r="E65" s="41"/>
      <c r="F65" s="49">
        <f>SUM(F9:F64)</f>
        <v>90762895994</v>
      </c>
      <c r="G65" s="41"/>
      <c r="H65" s="57">
        <f>SUM(H9:H64)</f>
        <v>-1774207638</v>
      </c>
      <c r="I65" s="41"/>
      <c r="J65" s="49">
        <f>SUM(J9:J64)</f>
        <v>145304392290</v>
      </c>
      <c r="K65" s="41"/>
      <c r="L65" s="53">
        <f>SUM(L9:L64)</f>
        <v>0.97987303444385732</v>
      </c>
      <c r="M65" s="41"/>
      <c r="N65" s="49">
        <f>SUM(N9:N64)</f>
        <v>142078405678</v>
      </c>
      <c r="O65" s="41"/>
      <c r="P65" s="49">
        <f>SUM(P9:Q64)</f>
        <v>-63486727550</v>
      </c>
      <c r="Q65" s="41"/>
      <c r="R65" s="57">
        <f>SUM(R9:R64)</f>
        <v>-22917271003</v>
      </c>
      <c r="S65" s="41"/>
      <c r="T65" s="49">
        <f>SUM(T9:T64)</f>
        <v>55674407099</v>
      </c>
      <c r="U65" s="21"/>
      <c r="V65" s="33">
        <f>SUM(V9:V64)</f>
        <v>0.99452607469278975</v>
      </c>
    </row>
    <row r="66" spans="1:22" ht="13.5" thickTop="1">
      <c r="B66" s="66"/>
      <c r="C66" s="66"/>
      <c r="D66" s="68">
        <f>'درآمد سود سهام'!M44</f>
        <v>56315703934</v>
      </c>
      <c r="E66" s="66"/>
      <c r="F66" s="67">
        <f>'درآمد ناشی از تغییر قیمت اوراق'!I60</f>
        <v>90762895994</v>
      </c>
      <c r="G66" s="66"/>
      <c r="H66" s="69">
        <f>'درآمد ناشی از فروش'!I49</f>
        <v>-1774207638</v>
      </c>
      <c r="I66" s="66"/>
      <c r="J66" s="70"/>
      <c r="K66" s="66"/>
      <c r="L66" s="66"/>
      <c r="M66" s="66"/>
      <c r="N66" s="68">
        <f>'درآمد سود سهام'!S44</f>
        <v>142078405678</v>
      </c>
      <c r="O66" s="66"/>
      <c r="P66" s="67">
        <f>'درآمد ناشی از تغییر قیمت اوراق'!Q60</f>
        <v>-63486727550</v>
      </c>
      <c r="Q66" s="66"/>
      <c r="R66" s="69">
        <f>'درآمد ناشی از فروش'!Q49</f>
        <v>-22917271003</v>
      </c>
      <c r="S66" s="66"/>
      <c r="T66" s="67"/>
    </row>
    <row r="67" spans="1:22" ht="54" customHeight="1">
      <c r="B67" s="66"/>
      <c r="C67" s="66"/>
      <c r="D67" s="71">
        <f t="shared" ref="D67:G67" si="3">D65-D66</f>
        <v>0</v>
      </c>
      <c r="E67" s="71">
        <f t="shared" si="3"/>
        <v>0</v>
      </c>
      <c r="F67" s="71">
        <f t="shared" si="3"/>
        <v>0</v>
      </c>
      <c r="G67" s="71">
        <f t="shared" si="3"/>
        <v>0</v>
      </c>
      <c r="H67" s="72">
        <f>H65-H66</f>
        <v>0</v>
      </c>
      <c r="I67" s="66"/>
      <c r="J67" s="66"/>
      <c r="K67" s="66"/>
      <c r="L67" s="66"/>
      <c r="M67" s="66"/>
      <c r="N67" s="71">
        <f t="shared" ref="N67:Q67" si="4">N65-N66</f>
        <v>0</v>
      </c>
      <c r="O67" s="71">
        <f t="shared" si="4"/>
        <v>0</v>
      </c>
      <c r="P67" s="71">
        <f t="shared" si="4"/>
        <v>0</v>
      </c>
      <c r="Q67" s="71">
        <f t="shared" si="4"/>
        <v>0</v>
      </c>
      <c r="R67" s="72">
        <f>R65-R66</f>
        <v>0</v>
      </c>
      <c r="S67" s="66"/>
      <c r="T67" s="67"/>
    </row>
    <row r="68" spans="1:22">
      <c r="B68" s="66"/>
      <c r="C68" s="66"/>
      <c r="D68" s="66"/>
      <c r="E68" s="66"/>
      <c r="F68" s="66"/>
      <c r="G68" s="66"/>
      <c r="H68" s="73"/>
      <c r="I68" s="66"/>
      <c r="J68" s="66"/>
      <c r="K68" s="66"/>
      <c r="L68" s="66"/>
      <c r="M68" s="66"/>
      <c r="N68" s="66"/>
      <c r="O68" s="66"/>
      <c r="P68" s="66"/>
      <c r="Q68" s="66"/>
      <c r="R68" s="73"/>
      <c r="S68" s="66"/>
      <c r="T68" s="67"/>
    </row>
    <row r="69" spans="1:22">
      <c r="B69" s="66"/>
      <c r="C69" s="66"/>
      <c r="D69" s="66"/>
      <c r="E69" s="66"/>
      <c r="F69" s="66"/>
      <c r="G69" s="66"/>
      <c r="H69" s="73"/>
      <c r="I69" s="66"/>
      <c r="J69" s="66"/>
      <c r="K69" s="66"/>
      <c r="L69" s="66"/>
      <c r="M69" s="66"/>
      <c r="N69" s="66"/>
      <c r="O69" s="66"/>
      <c r="P69" s="66"/>
      <c r="Q69" s="66"/>
      <c r="R69" s="73"/>
      <c r="S69" s="66"/>
      <c r="T69" s="67"/>
    </row>
    <row r="70" spans="1:22">
      <c r="B70" s="66"/>
      <c r="C70" s="66"/>
      <c r="D70" s="66"/>
      <c r="E70" s="66"/>
      <c r="F70" s="66"/>
      <c r="G70" s="66"/>
      <c r="H70" s="73"/>
      <c r="I70" s="66"/>
      <c r="J70" s="66"/>
      <c r="K70" s="66"/>
      <c r="L70" s="66"/>
      <c r="M70" s="66"/>
      <c r="N70" s="66"/>
      <c r="O70" s="66"/>
      <c r="P70" s="66"/>
      <c r="Q70" s="66"/>
      <c r="R70" s="73"/>
      <c r="S70" s="66"/>
      <c r="T70" s="67"/>
    </row>
    <row r="71" spans="1:22">
      <c r="B71" s="66"/>
      <c r="C71" s="66"/>
      <c r="D71" s="66"/>
      <c r="E71" s="66"/>
      <c r="F71" s="66"/>
      <c r="G71" s="66"/>
      <c r="H71" s="73"/>
      <c r="I71" s="66"/>
      <c r="J71" s="66"/>
      <c r="K71" s="66"/>
      <c r="L71" s="66"/>
      <c r="M71" s="66"/>
      <c r="N71" s="66"/>
      <c r="O71" s="66"/>
      <c r="P71" s="66"/>
      <c r="Q71" s="66"/>
      <c r="R71" s="73"/>
      <c r="S71" s="66"/>
      <c r="T71" s="66"/>
    </row>
    <row r="72" spans="1:22">
      <c r="B72" s="66"/>
      <c r="C72" s="66"/>
      <c r="D72" s="66"/>
      <c r="E72" s="66"/>
      <c r="F72" s="66"/>
      <c r="G72" s="66"/>
      <c r="H72" s="73"/>
      <c r="I72" s="66"/>
      <c r="J72" s="67"/>
      <c r="K72" s="66"/>
      <c r="L72" s="66"/>
      <c r="M72" s="66"/>
      <c r="N72" s="66"/>
      <c r="O72" s="66"/>
      <c r="P72" s="66"/>
      <c r="Q72" s="66"/>
      <c r="R72" s="73"/>
      <c r="S72" s="66"/>
      <c r="T72" s="66"/>
    </row>
    <row r="73" spans="1:22">
      <c r="B73" s="66"/>
      <c r="C73" s="66"/>
      <c r="D73" s="66"/>
      <c r="E73" s="66"/>
      <c r="F73" s="66"/>
      <c r="G73" s="66"/>
      <c r="H73" s="73"/>
      <c r="I73" s="66"/>
      <c r="J73" s="67">
        <f>H65+F65+D65</f>
        <v>145304392290</v>
      </c>
      <c r="K73" s="66"/>
      <c r="L73" s="66"/>
      <c r="M73" s="66"/>
      <c r="N73" s="66"/>
      <c r="O73" s="66"/>
      <c r="P73" s="66"/>
      <c r="Q73" s="66"/>
      <c r="R73" s="73"/>
      <c r="S73" s="66"/>
      <c r="T73" s="66"/>
    </row>
    <row r="74" spans="1:22">
      <c r="B74" s="66"/>
      <c r="C74" s="66"/>
      <c r="D74" s="66"/>
      <c r="E74" s="66"/>
      <c r="F74" s="66"/>
      <c r="G74" s="66"/>
      <c r="H74" s="73"/>
      <c r="I74" s="66"/>
      <c r="J74" s="67">
        <f>J73-J65</f>
        <v>0</v>
      </c>
      <c r="K74" s="66"/>
      <c r="L74" s="66"/>
      <c r="M74" s="66"/>
      <c r="N74" s="66"/>
      <c r="O74" s="66"/>
      <c r="P74" s="66"/>
      <c r="Q74" s="66"/>
      <c r="R74" s="73"/>
      <c r="S74" s="66"/>
      <c r="T74" s="66"/>
    </row>
    <row r="75" spans="1:22">
      <c r="B75" s="66"/>
      <c r="C75" s="66"/>
      <c r="D75" s="66"/>
      <c r="E75" s="66"/>
      <c r="F75" s="66"/>
      <c r="G75" s="66"/>
      <c r="H75" s="73"/>
      <c r="I75" s="66"/>
      <c r="J75" s="66"/>
      <c r="K75" s="66"/>
      <c r="L75" s="66"/>
      <c r="M75" s="66"/>
      <c r="N75" s="66"/>
      <c r="O75" s="66"/>
      <c r="P75" s="66"/>
      <c r="Q75" s="66"/>
      <c r="R75" s="73"/>
      <c r="S75" s="66"/>
      <c r="T75" s="66"/>
    </row>
    <row r="76" spans="1:22">
      <c r="B76" s="66"/>
      <c r="C76" s="66"/>
      <c r="D76" s="66"/>
      <c r="E76" s="66"/>
      <c r="F76" s="66"/>
      <c r="G76" s="66"/>
      <c r="H76" s="73"/>
      <c r="I76" s="66"/>
      <c r="J76" s="67"/>
      <c r="K76" s="66"/>
      <c r="L76" s="66"/>
      <c r="M76" s="66"/>
      <c r="N76" s="66"/>
      <c r="O76" s="66"/>
      <c r="P76" s="66"/>
      <c r="Q76" s="66"/>
      <c r="R76" s="73"/>
      <c r="S76" s="66"/>
      <c r="T76" s="66"/>
    </row>
  </sheetData>
  <mergeCells count="125">
    <mergeCell ref="P47:Q47"/>
    <mergeCell ref="P45:Q45"/>
    <mergeCell ref="P46:Q46"/>
    <mergeCell ref="P54:Q54"/>
    <mergeCell ref="P64:Q64"/>
    <mergeCell ref="P51:Q51"/>
    <mergeCell ref="P21:Q21"/>
    <mergeCell ref="P22:Q22"/>
    <mergeCell ref="P23:Q23"/>
    <mergeCell ref="P63:Q63"/>
    <mergeCell ref="P50:Q50"/>
    <mergeCell ref="P49:Q49"/>
    <mergeCell ref="P55:Q55"/>
    <mergeCell ref="P48:Q48"/>
    <mergeCell ref="P14:Q14"/>
    <mergeCell ref="P15:Q15"/>
    <mergeCell ref="P16:Q16"/>
    <mergeCell ref="P42:Q42"/>
    <mergeCell ref="P17:Q17"/>
    <mergeCell ref="P18:Q18"/>
    <mergeCell ref="P43:Q43"/>
    <mergeCell ref="P44:Q44"/>
    <mergeCell ref="P19:Q19"/>
    <mergeCell ref="P35:Q35"/>
    <mergeCell ref="P36:Q36"/>
    <mergeCell ref="P37:Q37"/>
    <mergeCell ref="P38:Q38"/>
    <mergeCell ref="P39:Q39"/>
    <mergeCell ref="P13:Q13"/>
    <mergeCell ref="P53:Q53"/>
    <mergeCell ref="P10:Q10"/>
    <mergeCell ref="P11:Q11"/>
    <mergeCell ref="P61:Q61"/>
    <mergeCell ref="P12:Q12"/>
    <mergeCell ref="P32:Q32"/>
    <mergeCell ref="P62:Q62"/>
    <mergeCell ref="P33:Q33"/>
    <mergeCell ref="P34:Q34"/>
    <mergeCell ref="P58:Q58"/>
    <mergeCell ref="P25:Q25"/>
    <mergeCell ref="P26:Q26"/>
    <mergeCell ref="P59:Q59"/>
    <mergeCell ref="P52:Q52"/>
    <mergeCell ref="P28:Q28"/>
    <mergeCell ref="P20:Q20"/>
    <mergeCell ref="P57:Q57"/>
    <mergeCell ref="P24:Q24"/>
    <mergeCell ref="P27:Q27"/>
    <mergeCell ref="P29:Q29"/>
    <mergeCell ref="P30:Q30"/>
    <mergeCell ref="P40:Q40"/>
    <mergeCell ref="P41:Q41"/>
    <mergeCell ref="P9:Q9"/>
    <mergeCell ref="P31:Q31"/>
    <mergeCell ref="P56:Q56"/>
    <mergeCell ref="P60:Q60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P8:Q8"/>
    <mergeCell ref="P7:Q7"/>
    <mergeCell ref="P4:Q4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4:B64"/>
    <mergeCell ref="A65:B65"/>
    <mergeCell ref="A59:B59"/>
    <mergeCell ref="A60:B60"/>
    <mergeCell ref="A61:B61"/>
    <mergeCell ref="A62:B62"/>
    <mergeCell ref="A63:B63"/>
  </mergeCells>
  <pageMargins left="0.39" right="0.39" top="0.39" bottom="0.39" header="0" footer="0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10"/>
  <sheetViews>
    <sheetView rightToLeft="1" view="pageBreakPreview" topLeftCell="A7" zoomScale="60" zoomScaleNormal="100" workbookViewId="0">
      <selection activeCell="H10" sqref="H10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1.75" customHeight="1">
      <c r="A2" s="87" t="s">
        <v>76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4.45" customHeight="1"/>
    <row r="5" spans="1:10" ht="14.45" customHeight="1">
      <c r="A5" s="47" t="s">
        <v>101</v>
      </c>
      <c r="B5" s="91" t="s">
        <v>102</v>
      </c>
      <c r="C5" s="91"/>
      <c r="D5" s="91"/>
      <c r="E5" s="91"/>
      <c r="F5" s="91"/>
      <c r="G5" s="91"/>
      <c r="H5" s="91"/>
      <c r="I5" s="91"/>
      <c r="J5" s="91"/>
    </row>
    <row r="6" spans="1:10" ht="14.45" customHeight="1">
      <c r="D6" s="84" t="s">
        <v>89</v>
      </c>
      <c r="E6" s="84"/>
      <c r="F6" s="84"/>
      <c r="H6" s="84" t="s">
        <v>90</v>
      </c>
      <c r="I6" s="84"/>
      <c r="J6" s="84"/>
    </row>
    <row r="7" spans="1:10" ht="36.4" customHeight="1">
      <c r="A7" s="84" t="s">
        <v>103</v>
      </c>
      <c r="B7" s="84"/>
      <c r="D7" s="12" t="s">
        <v>104</v>
      </c>
      <c r="E7" s="2"/>
      <c r="F7" s="12" t="s">
        <v>105</v>
      </c>
      <c r="H7" s="12" t="s">
        <v>104</v>
      </c>
      <c r="I7" s="2"/>
      <c r="J7" s="12" t="s">
        <v>105</v>
      </c>
    </row>
    <row r="8" spans="1:10" ht="21.75" customHeight="1">
      <c r="A8" s="85" t="s">
        <v>74</v>
      </c>
      <c r="B8" s="85"/>
      <c r="D8" s="5">
        <v>15493944</v>
      </c>
      <c r="F8" s="29">
        <f>D8/D10</f>
        <v>0.91707100643550132</v>
      </c>
      <c r="H8" s="5">
        <v>21892765</v>
      </c>
      <c r="J8" s="29">
        <f>H8/H10</f>
        <v>0.86748036270918927</v>
      </c>
    </row>
    <row r="9" spans="1:10" ht="21.75" customHeight="1">
      <c r="A9" s="80" t="s">
        <v>75</v>
      </c>
      <c r="B9" s="80"/>
      <c r="D9" s="9">
        <v>1401088</v>
      </c>
      <c r="F9" s="30">
        <f>D9/D10</f>
        <v>8.2928993564498718E-2</v>
      </c>
      <c r="H9" s="9">
        <v>3344423</v>
      </c>
      <c r="J9" s="30">
        <f>H9/H10</f>
        <v>0.13251963729081068</v>
      </c>
    </row>
    <row r="10" spans="1:10" ht="21.75" customHeight="1">
      <c r="A10" s="82" t="s">
        <v>68</v>
      </c>
      <c r="B10" s="82"/>
      <c r="D10" s="11">
        <v>16895032</v>
      </c>
      <c r="F10" s="38">
        <f>SUM(F8:F9)</f>
        <v>1</v>
      </c>
      <c r="H10" s="11">
        <v>25237188</v>
      </c>
      <c r="J10" s="38">
        <f>SUM(J8:J9)</f>
        <v>1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0"/>
  <sheetViews>
    <sheetView rightToLeft="1" view="pageBreakPreview" zoomScale="90" zoomScaleNormal="100" zoomScaleSheetLayoutView="90" workbookViewId="0">
      <selection activeCell="C31" sqref="C3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7" t="s">
        <v>0</v>
      </c>
      <c r="B1" s="87"/>
      <c r="C1" s="87"/>
      <c r="D1" s="87"/>
      <c r="E1" s="87"/>
      <c r="F1" s="87"/>
    </row>
    <row r="2" spans="1:6" ht="21.75" customHeight="1">
      <c r="A2" s="87" t="s">
        <v>76</v>
      </c>
      <c r="B2" s="87"/>
      <c r="C2" s="87"/>
      <c r="D2" s="87"/>
      <c r="E2" s="87"/>
      <c r="F2" s="87"/>
    </row>
    <row r="3" spans="1:6" ht="21.75" customHeight="1">
      <c r="A3" s="87" t="s">
        <v>2</v>
      </c>
      <c r="B3" s="87"/>
      <c r="C3" s="87"/>
      <c r="D3" s="87"/>
      <c r="E3" s="87"/>
      <c r="F3" s="87"/>
    </row>
    <row r="4" spans="1:6" ht="14.45" customHeight="1"/>
    <row r="5" spans="1:6" ht="29.1" customHeight="1">
      <c r="A5" s="47" t="s">
        <v>84</v>
      </c>
      <c r="B5" s="91" t="s">
        <v>86</v>
      </c>
      <c r="C5" s="91"/>
      <c r="D5" s="91"/>
      <c r="E5" s="91"/>
      <c r="F5" s="91"/>
    </row>
    <row r="6" spans="1:6" ht="14.45" customHeight="1">
      <c r="D6" s="1" t="s">
        <v>89</v>
      </c>
      <c r="F6" s="1" t="s">
        <v>8</v>
      </c>
    </row>
    <row r="7" spans="1:6" ht="14.45" customHeight="1">
      <c r="A7" s="84" t="s">
        <v>86</v>
      </c>
      <c r="B7" s="84"/>
      <c r="D7" s="3" t="s">
        <v>71</v>
      </c>
      <c r="F7" s="3" t="s">
        <v>71</v>
      </c>
    </row>
    <row r="8" spans="1:6" ht="21.75" customHeight="1">
      <c r="A8" s="85" t="s">
        <v>152</v>
      </c>
      <c r="B8" s="85"/>
      <c r="D8" s="20">
        <v>45687101</v>
      </c>
      <c r="E8" s="21"/>
      <c r="F8" s="20">
        <v>267008880</v>
      </c>
    </row>
    <row r="9" spans="1:6" ht="21.75" customHeight="1">
      <c r="A9" s="80" t="s">
        <v>106</v>
      </c>
      <c r="B9" s="80"/>
      <c r="D9" s="23">
        <v>4209589</v>
      </c>
      <c r="E9" s="21"/>
      <c r="F9" s="23">
        <v>14188880</v>
      </c>
    </row>
    <row r="10" spans="1:6" ht="21.75" customHeight="1">
      <c r="A10" s="82" t="s">
        <v>68</v>
      </c>
      <c r="B10" s="82"/>
      <c r="D10" s="24">
        <f>SUM(D8:D9)</f>
        <v>49896690</v>
      </c>
      <c r="E10" s="21"/>
      <c r="F10" s="24">
        <f>SUM(F8:F9)</f>
        <v>281197760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T54"/>
  <sheetViews>
    <sheetView rightToLeft="1" view="pageBreakPreview" topLeftCell="A32" zoomScale="110" zoomScaleNormal="110" zoomScaleSheetLayoutView="110" workbookViewId="0">
      <selection activeCell="I24" sqref="I24"/>
    </sheetView>
  </sheetViews>
  <sheetFormatPr defaultRowHeight="12.75"/>
  <cols>
    <col min="1" max="1" width="40.28515625" customWidth="1"/>
    <col min="2" max="2" width="1.28515625" customWidth="1"/>
    <col min="3" max="3" width="12.5703125" bestFit="1" customWidth="1"/>
    <col min="4" max="4" width="1.28515625" customWidth="1"/>
    <col min="5" max="5" width="24.7109375" bestFit="1" customWidth="1"/>
    <col min="6" max="6" width="1.28515625" customWidth="1"/>
    <col min="7" max="7" width="17.7109375" bestFit="1" customWidth="1"/>
    <col min="8" max="8" width="1.28515625" customWidth="1"/>
    <col min="9" max="9" width="36.85546875" bestFit="1" customWidth="1"/>
    <col min="10" max="10" width="1.28515625" customWidth="1"/>
    <col min="11" max="11" width="12.5703125" bestFit="1" customWidth="1"/>
    <col min="12" max="12" width="1.28515625" customWidth="1"/>
    <col min="13" max="13" width="24.7109375" bestFit="1" customWidth="1"/>
    <col min="14" max="14" width="1.28515625" customWidth="1"/>
    <col min="15" max="15" width="18.28515625" bestFit="1" customWidth="1"/>
    <col min="16" max="16" width="1.28515625" customWidth="1"/>
    <col min="17" max="17" width="21.85546875" bestFit="1" customWidth="1"/>
    <col min="18" max="18" width="1.28515625" customWidth="1"/>
    <col min="19" max="19" width="0.28515625" customWidth="1"/>
    <col min="20" max="20" width="16.140625" bestFit="1" customWidth="1"/>
  </cols>
  <sheetData>
    <row r="1" spans="1:20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20" ht="21.75" customHeight="1">
      <c r="A2" s="87" t="s">
        <v>76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0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20" ht="21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0" ht="14.45" customHeight="1"/>
    <row r="6" spans="1:20" ht="14.45" customHeight="1">
      <c r="A6" s="91" t="s">
        <v>141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</row>
    <row r="7" spans="1:20" ht="14.45" customHeight="1">
      <c r="A7" s="84" t="s">
        <v>77</v>
      </c>
      <c r="C7" s="84" t="s">
        <v>89</v>
      </c>
      <c r="D7" s="84"/>
      <c r="E7" s="84"/>
      <c r="F7" s="84"/>
      <c r="G7" s="84"/>
      <c r="H7" s="84"/>
      <c r="I7" s="84"/>
      <c r="K7" s="84" t="s">
        <v>90</v>
      </c>
      <c r="L7" s="84"/>
      <c r="M7" s="84"/>
      <c r="N7" s="84"/>
      <c r="O7" s="84"/>
      <c r="P7" s="84"/>
      <c r="Q7" s="84"/>
      <c r="R7" s="84"/>
    </row>
    <row r="8" spans="1:20" ht="39.75" customHeight="1">
      <c r="A8" s="84"/>
      <c r="C8" s="12" t="s">
        <v>12</v>
      </c>
      <c r="D8" s="2"/>
      <c r="E8" s="12" t="s">
        <v>142</v>
      </c>
      <c r="F8" s="2"/>
      <c r="G8" s="12" t="s">
        <v>143</v>
      </c>
      <c r="H8" s="2"/>
      <c r="I8" s="12" t="s">
        <v>144</v>
      </c>
      <c r="K8" s="12" t="s">
        <v>12</v>
      </c>
      <c r="L8" s="2"/>
      <c r="M8" s="12" t="s">
        <v>142</v>
      </c>
      <c r="N8" s="2"/>
      <c r="O8" s="12" t="s">
        <v>143</v>
      </c>
      <c r="P8" s="2"/>
      <c r="Q8" s="12" t="s">
        <v>144</v>
      </c>
      <c r="R8" s="12"/>
    </row>
    <row r="9" spans="1:20" ht="21.75" customHeight="1">
      <c r="A9" s="4" t="s">
        <v>26</v>
      </c>
      <c r="C9" s="27">
        <v>43883</v>
      </c>
      <c r="D9" s="27"/>
      <c r="E9" s="27">
        <v>7464410175</v>
      </c>
      <c r="F9" s="27"/>
      <c r="G9" s="27">
        <v>6626235055</v>
      </c>
      <c r="H9" s="27"/>
      <c r="I9" s="27">
        <f>E9-G9</f>
        <v>838175120</v>
      </c>
      <c r="J9" s="27"/>
      <c r="K9" s="27">
        <v>87798</v>
      </c>
      <c r="L9" s="27"/>
      <c r="M9" s="27">
        <v>15047236843</v>
      </c>
      <c r="N9" s="27"/>
      <c r="O9" s="27">
        <v>13261598327</v>
      </c>
      <c r="P9" s="27"/>
      <c r="Q9" s="27">
        <f>M9-O9</f>
        <v>1785638516</v>
      </c>
      <c r="R9" s="39"/>
      <c r="T9" s="50"/>
    </row>
    <row r="10" spans="1:20" ht="21.75" customHeight="1">
      <c r="A10" s="6" t="s">
        <v>24</v>
      </c>
      <c r="C10" s="27">
        <v>5000</v>
      </c>
      <c r="D10" s="27"/>
      <c r="E10" s="27">
        <v>814382583</v>
      </c>
      <c r="F10" s="27"/>
      <c r="G10" s="27">
        <v>869230644</v>
      </c>
      <c r="H10" s="27"/>
      <c r="I10" s="27">
        <f t="shared" ref="I10:I24" si="0">E10-G10</f>
        <v>-54848061</v>
      </c>
      <c r="J10" s="27"/>
      <c r="K10" s="27">
        <v>5000</v>
      </c>
      <c r="L10" s="27"/>
      <c r="M10" s="27">
        <v>814382583</v>
      </c>
      <c r="N10" s="27"/>
      <c r="O10" s="27">
        <v>869230644</v>
      </c>
      <c r="P10" s="27"/>
      <c r="Q10" s="27">
        <f t="shared" ref="Q10:Q48" si="1">M10-O10</f>
        <v>-54848061</v>
      </c>
      <c r="R10" s="39"/>
      <c r="T10" s="50"/>
    </row>
    <row r="11" spans="1:20" ht="21.75" customHeight="1">
      <c r="A11" s="6" t="s">
        <v>25</v>
      </c>
      <c r="C11" s="27">
        <v>20022</v>
      </c>
      <c r="D11" s="27"/>
      <c r="E11" s="27">
        <v>544940558</v>
      </c>
      <c r="F11" s="27"/>
      <c r="G11" s="27">
        <v>633707352</v>
      </c>
      <c r="H11" s="27"/>
      <c r="I11" s="27">
        <f t="shared" si="0"/>
        <v>-88766794</v>
      </c>
      <c r="J11" s="27"/>
      <c r="K11" s="27">
        <v>20022</v>
      </c>
      <c r="L11" s="27"/>
      <c r="M11" s="27">
        <v>544940558</v>
      </c>
      <c r="N11" s="27"/>
      <c r="O11" s="27">
        <v>633707352</v>
      </c>
      <c r="P11" s="27"/>
      <c r="Q11" s="27">
        <f t="shared" si="1"/>
        <v>-88766794</v>
      </c>
      <c r="R11" s="39"/>
      <c r="T11" s="50"/>
    </row>
    <row r="12" spans="1:20" ht="21.75" customHeight="1">
      <c r="A12" s="6" t="s">
        <v>51</v>
      </c>
      <c r="C12" s="27">
        <v>2428052</v>
      </c>
      <c r="D12" s="27"/>
      <c r="E12" s="27">
        <v>11965168609</v>
      </c>
      <c r="F12" s="27"/>
      <c r="G12" s="27">
        <v>14354146765</v>
      </c>
      <c r="H12" s="27"/>
      <c r="I12" s="27">
        <f t="shared" si="0"/>
        <v>-2388978156</v>
      </c>
      <c r="J12" s="27"/>
      <c r="K12" s="27">
        <v>3071978</v>
      </c>
      <c r="L12" s="27"/>
      <c r="M12" s="27">
        <v>15291790725</v>
      </c>
      <c r="N12" s="27"/>
      <c r="O12" s="27">
        <v>18109643682</v>
      </c>
      <c r="P12" s="27"/>
      <c r="Q12" s="27">
        <f t="shared" si="1"/>
        <v>-2817852957</v>
      </c>
      <c r="R12" s="39"/>
      <c r="T12" s="50"/>
    </row>
    <row r="13" spans="1:20" ht="21.75" customHeight="1">
      <c r="A13" s="6" t="s">
        <v>52</v>
      </c>
      <c r="C13" s="27">
        <v>279653</v>
      </c>
      <c r="D13" s="27"/>
      <c r="E13" s="27">
        <v>6582674827</v>
      </c>
      <c r="F13" s="27"/>
      <c r="G13" s="27">
        <v>7138103352</v>
      </c>
      <c r="H13" s="27"/>
      <c r="I13" s="27">
        <f t="shared" si="0"/>
        <v>-555428525</v>
      </c>
      <c r="J13" s="27"/>
      <c r="K13" s="27">
        <v>983334</v>
      </c>
      <c r="L13" s="27"/>
      <c r="M13" s="27">
        <v>22091722786</v>
      </c>
      <c r="N13" s="27"/>
      <c r="O13" s="27">
        <v>25130709844</v>
      </c>
      <c r="P13" s="27"/>
      <c r="Q13" s="27">
        <f t="shared" si="1"/>
        <v>-3038987058</v>
      </c>
      <c r="R13" s="39"/>
      <c r="T13" s="50"/>
    </row>
    <row r="14" spans="1:20" ht="21.75" customHeight="1">
      <c r="A14" s="6" t="s">
        <v>22</v>
      </c>
      <c r="C14" s="27">
        <v>231042</v>
      </c>
      <c r="D14" s="27"/>
      <c r="E14" s="27">
        <v>2820028839</v>
      </c>
      <c r="F14" s="27"/>
      <c r="G14" s="27">
        <v>3855960385</v>
      </c>
      <c r="H14" s="27"/>
      <c r="I14" s="27">
        <f t="shared" si="0"/>
        <v>-1035931546</v>
      </c>
      <c r="J14" s="27"/>
      <c r="K14" s="27">
        <v>631042</v>
      </c>
      <c r="L14" s="27"/>
      <c r="M14" s="27">
        <v>8781105619</v>
      </c>
      <c r="N14" s="27"/>
      <c r="O14" s="27">
        <v>10584760511</v>
      </c>
      <c r="P14" s="27"/>
      <c r="Q14" s="27">
        <f t="shared" si="1"/>
        <v>-1803654892</v>
      </c>
      <c r="R14" s="39"/>
      <c r="T14" s="50"/>
    </row>
    <row r="15" spans="1:20" ht="21.75" customHeight="1">
      <c r="A15" s="6" t="s">
        <v>45</v>
      </c>
      <c r="C15" s="27">
        <v>48531</v>
      </c>
      <c r="D15" s="27"/>
      <c r="E15" s="27">
        <v>356027738</v>
      </c>
      <c r="F15" s="27"/>
      <c r="G15" s="27">
        <v>365676183</v>
      </c>
      <c r="H15" s="27"/>
      <c r="I15" s="27">
        <f t="shared" si="0"/>
        <v>-9648445</v>
      </c>
      <c r="J15" s="27"/>
      <c r="K15" s="27">
        <v>48531</v>
      </c>
      <c r="L15" s="27"/>
      <c r="M15" s="27">
        <v>356027738</v>
      </c>
      <c r="N15" s="27"/>
      <c r="O15" s="27">
        <v>365676183</v>
      </c>
      <c r="P15" s="27"/>
      <c r="Q15" s="27">
        <f t="shared" si="1"/>
        <v>-9648445</v>
      </c>
      <c r="R15" s="39"/>
      <c r="T15" s="50"/>
    </row>
    <row r="16" spans="1:20" ht="21.75" customHeight="1">
      <c r="A16" s="6" t="s">
        <v>38</v>
      </c>
      <c r="C16" s="27">
        <v>100000</v>
      </c>
      <c r="D16" s="27"/>
      <c r="E16" s="27">
        <v>1530837000</v>
      </c>
      <c r="F16" s="27"/>
      <c r="G16" s="27">
        <v>1613343150</v>
      </c>
      <c r="H16" s="27"/>
      <c r="I16" s="27">
        <f t="shared" si="0"/>
        <v>-82506150</v>
      </c>
      <c r="J16" s="27"/>
      <c r="K16" s="27">
        <v>100000</v>
      </c>
      <c r="L16" s="27"/>
      <c r="M16" s="27">
        <v>1530837000</v>
      </c>
      <c r="N16" s="27"/>
      <c r="O16" s="27">
        <v>1613343150</v>
      </c>
      <c r="P16" s="27"/>
      <c r="Q16" s="27">
        <f t="shared" si="1"/>
        <v>-82506150</v>
      </c>
      <c r="R16" s="39"/>
      <c r="T16" s="50"/>
    </row>
    <row r="17" spans="1:20" ht="21.75" customHeight="1">
      <c r="A17" s="6" t="s">
        <v>42</v>
      </c>
      <c r="C17" s="27">
        <v>432966</v>
      </c>
      <c r="D17" s="27"/>
      <c r="E17" s="27">
        <v>2384011198</v>
      </c>
      <c r="F17" s="27"/>
      <c r="G17" s="27">
        <v>3030878251</v>
      </c>
      <c r="H17" s="27"/>
      <c r="I17" s="27">
        <f t="shared" si="0"/>
        <v>-646867053</v>
      </c>
      <c r="J17" s="27"/>
      <c r="K17" s="27">
        <v>952966</v>
      </c>
      <c r="L17" s="27"/>
      <c r="M17" s="27">
        <v>5498270495</v>
      </c>
      <c r="N17" s="27"/>
      <c r="O17" s="27">
        <v>6684073225</v>
      </c>
      <c r="P17" s="27"/>
      <c r="Q17" s="27">
        <f t="shared" si="1"/>
        <v>-1185802730</v>
      </c>
      <c r="R17" s="39"/>
      <c r="T17" s="50"/>
    </row>
    <row r="18" spans="1:20" ht="21.75" customHeight="1">
      <c r="A18" s="6" t="s">
        <v>41</v>
      </c>
      <c r="C18" s="27">
        <v>1600000</v>
      </c>
      <c r="D18" s="27"/>
      <c r="E18" s="27">
        <v>6664111200</v>
      </c>
      <c r="F18" s="27"/>
      <c r="G18" s="27">
        <v>7527741840</v>
      </c>
      <c r="H18" s="27"/>
      <c r="I18" s="27">
        <f t="shared" si="0"/>
        <v>-863630640</v>
      </c>
      <c r="J18" s="27"/>
      <c r="K18" s="27">
        <v>3600000</v>
      </c>
      <c r="L18" s="27"/>
      <c r="M18" s="27">
        <v>14179129250</v>
      </c>
      <c r="N18" s="27"/>
      <c r="O18" s="27">
        <v>16937419140</v>
      </c>
      <c r="P18" s="27"/>
      <c r="Q18" s="27">
        <f t="shared" si="1"/>
        <v>-2758289890</v>
      </c>
      <c r="R18" s="39"/>
      <c r="T18" s="50"/>
    </row>
    <row r="19" spans="1:20" ht="21.75" customHeight="1">
      <c r="A19" s="6" t="s">
        <v>40</v>
      </c>
      <c r="C19" s="27">
        <v>1</v>
      </c>
      <c r="D19" s="27"/>
      <c r="E19" s="27">
        <v>5253</v>
      </c>
      <c r="F19" s="27"/>
      <c r="G19" s="27">
        <v>5620</v>
      </c>
      <c r="H19" s="27"/>
      <c r="I19" s="27">
        <f t="shared" si="0"/>
        <v>-367</v>
      </c>
      <c r="J19" s="27"/>
      <c r="K19" s="27">
        <v>96965</v>
      </c>
      <c r="L19" s="27"/>
      <c r="M19" s="27">
        <v>12398709420</v>
      </c>
      <c r="N19" s="27"/>
      <c r="O19" s="27">
        <v>14400878778</v>
      </c>
      <c r="P19" s="27"/>
      <c r="Q19" s="27">
        <f t="shared" si="1"/>
        <v>-2002169358</v>
      </c>
      <c r="R19" s="39"/>
      <c r="T19" s="50"/>
    </row>
    <row r="20" spans="1:20" ht="21.75" customHeight="1">
      <c r="A20" s="6" t="s">
        <v>56</v>
      </c>
      <c r="C20" s="27">
        <v>100000</v>
      </c>
      <c r="D20" s="27"/>
      <c r="E20" s="27">
        <v>902597400</v>
      </c>
      <c r="F20" s="27"/>
      <c r="G20" s="27">
        <v>660806313</v>
      </c>
      <c r="H20" s="27"/>
      <c r="I20" s="27">
        <f t="shared" si="0"/>
        <v>241791087</v>
      </c>
      <c r="J20" s="27"/>
      <c r="K20" s="27">
        <v>1583052</v>
      </c>
      <c r="L20" s="27"/>
      <c r="M20" s="27">
        <v>11687926849</v>
      </c>
      <c r="N20" s="27"/>
      <c r="O20" s="27">
        <v>10508295113</v>
      </c>
      <c r="P20" s="27"/>
      <c r="Q20" s="27">
        <f t="shared" si="1"/>
        <v>1179631736</v>
      </c>
      <c r="R20" s="39"/>
      <c r="T20" s="50"/>
    </row>
    <row r="21" spans="1:20" ht="21.75" customHeight="1">
      <c r="A21" s="6" t="s">
        <v>36</v>
      </c>
      <c r="C21" s="27">
        <v>400000</v>
      </c>
      <c r="D21" s="27"/>
      <c r="E21" s="27">
        <v>1969411881</v>
      </c>
      <c r="F21" s="27"/>
      <c r="G21" s="27">
        <v>1764937105</v>
      </c>
      <c r="H21" s="27"/>
      <c r="I21" s="27">
        <f t="shared" si="0"/>
        <v>204474776</v>
      </c>
      <c r="J21" s="27"/>
      <c r="K21" s="27">
        <v>2840327</v>
      </c>
      <c r="L21" s="27"/>
      <c r="M21" s="27">
        <v>13005216889</v>
      </c>
      <c r="N21" s="27"/>
      <c r="O21" s="27">
        <v>12565385938</v>
      </c>
      <c r="P21" s="27"/>
      <c r="Q21" s="27">
        <f t="shared" si="1"/>
        <v>439830951</v>
      </c>
      <c r="R21" s="39"/>
      <c r="T21" s="50"/>
    </row>
    <row r="22" spans="1:20" ht="21.75" customHeight="1">
      <c r="A22" s="6" t="s">
        <v>49</v>
      </c>
      <c r="C22" s="27">
        <v>400000</v>
      </c>
      <c r="D22" s="27"/>
      <c r="E22" s="27">
        <v>631818185</v>
      </c>
      <c r="F22" s="27"/>
      <c r="G22" s="27">
        <v>637975780</v>
      </c>
      <c r="H22" s="27"/>
      <c r="I22" s="27">
        <f t="shared" si="0"/>
        <v>-6157595</v>
      </c>
      <c r="J22" s="27"/>
      <c r="K22" s="27">
        <v>2848066</v>
      </c>
      <c r="L22" s="27"/>
      <c r="M22" s="27">
        <v>4558990539</v>
      </c>
      <c r="N22" s="27"/>
      <c r="O22" s="27">
        <v>4552708739</v>
      </c>
      <c r="P22" s="27"/>
      <c r="Q22" s="27">
        <f t="shared" si="1"/>
        <v>6281800</v>
      </c>
      <c r="R22" s="39"/>
      <c r="T22" s="50"/>
    </row>
    <row r="23" spans="1:20" ht="21.75" customHeight="1">
      <c r="A23" s="6" t="s">
        <v>63</v>
      </c>
      <c r="C23" s="27">
        <v>125000</v>
      </c>
      <c r="D23" s="27"/>
      <c r="E23" s="27">
        <v>3162321591</v>
      </c>
      <c r="F23" s="27"/>
      <c r="G23" s="27">
        <v>2414690537</v>
      </c>
      <c r="H23" s="27"/>
      <c r="I23" s="27">
        <f t="shared" si="0"/>
        <v>747631054</v>
      </c>
      <c r="J23" s="27"/>
      <c r="K23" s="27">
        <v>125000</v>
      </c>
      <c r="L23" s="27"/>
      <c r="M23" s="27">
        <v>3162321591</v>
      </c>
      <c r="N23" s="27"/>
      <c r="O23" s="27">
        <v>2414690537</v>
      </c>
      <c r="P23" s="27"/>
      <c r="Q23" s="27">
        <f t="shared" si="1"/>
        <v>747631054</v>
      </c>
      <c r="R23" s="39"/>
      <c r="T23" s="50"/>
    </row>
    <row r="24" spans="1:20" ht="21.75" customHeight="1">
      <c r="A24" s="6" t="s">
        <v>64</v>
      </c>
      <c r="C24" s="27">
        <v>1562500</v>
      </c>
      <c r="D24" s="27"/>
      <c r="E24" s="27">
        <v>5429998133</v>
      </c>
      <c r="F24" s="27"/>
      <c r="G24" s="27">
        <v>3438654612</v>
      </c>
      <c r="H24" s="27"/>
      <c r="I24" s="27">
        <f t="shared" si="0"/>
        <v>1991343521</v>
      </c>
      <c r="J24" s="27"/>
      <c r="K24" s="27">
        <v>1562500</v>
      </c>
      <c r="L24" s="27"/>
      <c r="M24" s="27">
        <v>5429998133</v>
      </c>
      <c r="N24" s="27"/>
      <c r="O24" s="27">
        <v>3438654612</v>
      </c>
      <c r="P24" s="27"/>
      <c r="Q24" s="27">
        <f t="shared" si="1"/>
        <v>1991343521</v>
      </c>
      <c r="R24" s="39"/>
      <c r="T24" s="50"/>
    </row>
    <row r="25" spans="1:20" ht="21.75" customHeight="1">
      <c r="A25" s="6" t="s">
        <v>29</v>
      </c>
      <c r="C25" s="27">
        <v>0</v>
      </c>
      <c r="D25" s="27"/>
      <c r="E25" s="27">
        <v>0</v>
      </c>
      <c r="F25" s="27"/>
      <c r="G25" s="27">
        <v>0</v>
      </c>
      <c r="H25" s="27"/>
      <c r="I25" s="27">
        <v>0</v>
      </c>
      <c r="J25" s="27"/>
      <c r="K25" s="27">
        <v>878960</v>
      </c>
      <c r="L25" s="27"/>
      <c r="M25" s="27">
        <v>9601223863</v>
      </c>
      <c r="N25" s="27"/>
      <c r="O25" s="27">
        <v>11096432913</v>
      </c>
      <c r="P25" s="27"/>
      <c r="Q25" s="27">
        <f t="shared" si="1"/>
        <v>-1495209050</v>
      </c>
      <c r="R25" s="39"/>
      <c r="T25" s="50"/>
    </row>
    <row r="26" spans="1:20" ht="21.75" customHeight="1">
      <c r="A26" s="6" t="s">
        <v>54</v>
      </c>
      <c r="C26" s="27">
        <v>0</v>
      </c>
      <c r="D26" s="27"/>
      <c r="E26" s="27">
        <v>0</v>
      </c>
      <c r="F26" s="27"/>
      <c r="G26" s="27">
        <v>0</v>
      </c>
      <c r="H26" s="27"/>
      <c r="I26" s="27">
        <v>0</v>
      </c>
      <c r="J26" s="27"/>
      <c r="K26" s="27">
        <v>1020000</v>
      </c>
      <c r="L26" s="27"/>
      <c r="M26" s="27">
        <v>9081342617</v>
      </c>
      <c r="N26" s="27"/>
      <c r="O26" s="27">
        <v>8631063506</v>
      </c>
      <c r="P26" s="27"/>
      <c r="Q26" s="27">
        <f t="shared" si="1"/>
        <v>450279111</v>
      </c>
      <c r="R26" s="39"/>
      <c r="T26" s="50"/>
    </row>
    <row r="27" spans="1:20" ht="21.75" customHeight="1">
      <c r="A27" s="6" t="s">
        <v>95</v>
      </c>
      <c r="C27" s="27">
        <v>0</v>
      </c>
      <c r="D27" s="27"/>
      <c r="E27" s="27">
        <v>0</v>
      </c>
      <c r="F27" s="27"/>
      <c r="G27" s="27">
        <v>0</v>
      </c>
      <c r="H27" s="27"/>
      <c r="I27" s="27">
        <v>0</v>
      </c>
      <c r="J27" s="27"/>
      <c r="K27" s="27">
        <v>124203</v>
      </c>
      <c r="L27" s="27"/>
      <c r="M27" s="27">
        <v>829604757</v>
      </c>
      <c r="N27" s="27"/>
      <c r="O27" s="27">
        <v>990181217</v>
      </c>
      <c r="P27" s="27"/>
      <c r="Q27" s="27">
        <f t="shared" si="1"/>
        <v>-160576460</v>
      </c>
      <c r="R27" s="39"/>
      <c r="T27" s="50"/>
    </row>
    <row r="28" spans="1:20" ht="21.75" customHeight="1">
      <c r="A28" s="6" t="s">
        <v>34</v>
      </c>
      <c r="C28" s="27">
        <v>0</v>
      </c>
      <c r="D28" s="27"/>
      <c r="E28" s="27">
        <v>0</v>
      </c>
      <c r="F28" s="27"/>
      <c r="G28" s="27">
        <v>0</v>
      </c>
      <c r="H28" s="27"/>
      <c r="I28" s="27">
        <v>0</v>
      </c>
      <c r="J28" s="27"/>
      <c r="K28" s="27">
        <v>91963</v>
      </c>
      <c r="L28" s="27"/>
      <c r="M28" s="27">
        <v>585902584</v>
      </c>
      <c r="N28" s="27"/>
      <c r="O28" s="27">
        <v>623457575</v>
      </c>
      <c r="P28" s="27"/>
      <c r="Q28" s="27">
        <f t="shared" si="1"/>
        <v>-37554991</v>
      </c>
      <c r="R28" s="39"/>
      <c r="T28" s="50"/>
    </row>
    <row r="29" spans="1:20" ht="21.75" customHeight="1">
      <c r="A29" s="6" t="s">
        <v>96</v>
      </c>
      <c r="C29" s="27">
        <v>0</v>
      </c>
      <c r="D29" s="27"/>
      <c r="E29" s="27">
        <v>0</v>
      </c>
      <c r="F29" s="27"/>
      <c r="G29" s="27">
        <v>0</v>
      </c>
      <c r="H29" s="27"/>
      <c r="I29" s="27">
        <v>0</v>
      </c>
      <c r="J29" s="27"/>
      <c r="K29" s="27">
        <v>505096</v>
      </c>
      <c r="L29" s="27"/>
      <c r="M29" s="27">
        <v>4992242919</v>
      </c>
      <c r="N29" s="27"/>
      <c r="O29" s="27">
        <v>5834293687</v>
      </c>
      <c r="P29" s="27"/>
      <c r="Q29" s="27">
        <f t="shared" si="1"/>
        <v>-842050768</v>
      </c>
      <c r="R29" s="39"/>
      <c r="T29" s="50"/>
    </row>
    <row r="30" spans="1:20" ht="21.75" customHeight="1">
      <c r="A30" s="6" t="s">
        <v>97</v>
      </c>
      <c r="C30" s="56">
        <v>0</v>
      </c>
      <c r="D30" s="56"/>
      <c r="E30" s="56">
        <v>0</v>
      </c>
      <c r="F30" s="56"/>
      <c r="G30" s="56">
        <v>0</v>
      </c>
      <c r="H30" s="56"/>
      <c r="I30" s="56">
        <v>-64859864</v>
      </c>
      <c r="J30" s="27"/>
      <c r="K30" s="27">
        <v>356821</v>
      </c>
      <c r="L30" s="27"/>
      <c r="M30" s="27">
        <v>1924244269</v>
      </c>
      <c r="N30" s="27"/>
      <c r="O30" s="27">
        <v>1836980504</v>
      </c>
      <c r="P30" s="27"/>
      <c r="Q30" s="27">
        <f t="shared" si="1"/>
        <v>87263765</v>
      </c>
      <c r="R30" s="39"/>
      <c r="T30" s="50"/>
    </row>
    <row r="31" spans="1:20" ht="21.75" customHeight="1">
      <c r="A31" s="6" t="s">
        <v>48</v>
      </c>
      <c r="C31" s="27">
        <v>0</v>
      </c>
      <c r="D31" s="27"/>
      <c r="E31" s="27">
        <v>0</v>
      </c>
      <c r="F31" s="27"/>
      <c r="G31" s="27">
        <v>0</v>
      </c>
      <c r="H31" s="27"/>
      <c r="I31" s="27">
        <v>0</v>
      </c>
      <c r="J31" s="27"/>
      <c r="K31" s="27">
        <v>255492</v>
      </c>
      <c r="L31" s="27"/>
      <c r="M31" s="27">
        <v>2060292934</v>
      </c>
      <c r="N31" s="27"/>
      <c r="O31" s="27">
        <v>2232732056</v>
      </c>
      <c r="P31" s="27"/>
      <c r="Q31" s="27">
        <f t="shared" si="1"/>
        <v>-172439122</v>
      </c>
      <c r="R31" s="39"/>
      <c r="T31" s="50"/>
    </row>
    <row r="32" spans="1:20" ht="21.75" customHeight="1">
      <c r="A32" s="6" t="s">
        <v>55</v>
      </c>
      <c r="C32" s="27">
        <v>0</v>
      </c>
      <c r="D32" s="27"/>
      <c r="E32" s="27">
        <v>0</v>
      </c>
      <c r="F32" s="27"/>
      <c r="G32" s="27">
        <v>0</v>
      </c>
      <c r="H32" s="27"/>
      <c r="I32" s="27">
        <v>0</v>
      </c>
      <c r="J32" s="27"/>
      <c r="K32" s="27">
        <v>927381</v>
      </c>
      <c r="L32" s="27"/>
      <c r="M32" s="27">
        <v>4441588464</v>
      </c>
      <c r="N32" s="27"/>
      <c r="O32" s="27">
        <v>4523362138</v>
      </c>
      <c r="P32" s="27"/>
      <c r="Q32" s="27">
        <f t="shared" si="1"/>
        <v>-81773674</v>
      </c>
      <c r="R32" s="39"/>
      <c r="T32" s="50"/>
    </row>
    <row r="33" spans="1:20" ht="21.75" customHeight="1">
      <c r="A33" s="6" t="s">
        <v>21</v>
      </c>
      <c r="C33" s="27">
        <v>0</v>
      </c>
      <c r="D33" s="27"/>
      <c r="E33" s="27">
        <v>0</v>
      </c>
      <c r="F33" s="27"/>
      <c r="G33" s="27">
        <v>0</v>
      </c>
      <c r="H33" s="27"/>
      <c r="I33" s="27">
        <v>0</v>
      </c>
      <c r="J33" s="27"/>
      <c r="K33" s="27">
        <v>117263</v>
      </c>
      <c r="L33" s="27"/>
      <c r="M33" s="27">
        <v>7007273075</v>
      </c>
      <c r="N33" s="27"/>
      <c r="O33" s="27">
        <v>6986929576</v>
      </c>
      <c r="P33" s="27"/>
      <c r="Q33" s="27">
        <f t="shared" si="1"/>
        <v>20343499</v>
      </c>
      <c r="R33" s="39"/>
      <c r="T33" s="50"/>
    </row>
    <row r="34" spans="1:20" ht="21.75" customHeight="1">
      <c r="A34" s="6" t="s">
        <v>53</v>
      </c>
      <c r="C34" s="27">
        <v>0</v>
      </c>
      <c r="D34" s="27"/>
      <c r="E34" s="27">
        <v>0</v>
      </c>
      <c r="F34" s="27"/>
      <c r="G34" s="27">
        <v>0</v>
      </c>
      <c r="H34" s="27"/>
      <c r="I34" s="27">
        <v>0</v>
      </c>
      <c r="J34" s="27"/>
      <c r="K34" s="27">
        <v>2800</v>
      </c>
      <c r="L34" s="27"/>
      <c r="M34" s="27">
        <v>18397879</v>
      </c>
      <c r="N34" s="27"/>
      <c r="O34" s="27">
        <v>21570885</v>
      </c>
      <c r="P34" s="27"/>
      <c r="Q34" s="27">
        <f t="shared" si="1"/>
        <v>-3173006</v>
      </c>
      <c r="R34" s="39"/>
      <c r="T34" s="50"/>
    </row>
    <row r="35" spans="1:20" ht="21.75" customHeight="1">
      <c r="A35" s="6" t="s">
        <v>33</v>
      </c>
      <c r="C35" s="27">
        <v>0</v>
      </c>
      <c r="D35" s="27"/>
      <c r="E35" s="27">
        <v>0</v>
      </c>
      <c r="F35" s="27"/>
      <c r="G35" s="27">
        <v>0</v>
      </c>
      <c r="H35" s="27"/>
      <c r="I35" s="27">
        <v>0</v>
      </c>
      <c r="J35" s="27"/>
      <c r="K35" s="27">
        <v>64159</v>
      </c>
      <c r="L35" s="27"/>
      <c r="M35" s="27">
        <v>992374080</v>
      </c>
      <c r="N35" s="27"/>
      <c r="O35" s="27">
        <v>1143526163</v>
      </c>
      <c r="P35" s="27"/>
      <c r="Q35" s="27">
        <f t="shared" si="1"/>
        <v>-151152083</v>
      </c>
      <c r="R35" s="39"/>
      <c r="T35" s="50"/>
    </row>
    <row r="36" spans="1:20" ht="21.75" customHeight="1">
      <c r="A36" s="6" t="s">
        <v>23</v>
      </c>
      <c r="C36" s="27">
        <v>0</v>
      </c>
      <c r="D36" s="27"/>
      <c r="E36" s="27">
        <v>0</v>
      </c>
      <c r="F36" s="27"/>
      <c r="G36" s="27">
        <v>0</v>
      </c>
      <c r="H36" s="27"/>
      <c r="I36" s="27">
        <v>0</v>
      </c>
      <c r="J36" s="27"/>
      <c r="K36" s="27">
        <v>86492</v>
      </c>
      <c r="L36" s="27"/>
      <c r="M36" s="27">
        <v>4239478329</v>
      </c>
      <c r="N36" s="27"/>
      <c r="O36" s="27">
        <v>4383317401</v>
      </c>
      <c r="P36" s="27"/>
      <c r="Q36" s="27">
        <f t="shared" si="1"/>
        <v>-143839072</v>
      </c>
      <c r="R36" s="39"/>
      <c r="T36" s="50"/>
    </row>
    <row r="37" spans="1:20" ht="21.75" customHeight="1">
      <c r="A37" s="6" t="s">
        <v>20</v>
      </c>
      <c r="C37" s="27">
        <v>0</v>
      </c>
      <c r="D37" s="27"/>
      <c r="E37" s="27">
        <v>0</v>
      </c>
      <c r="F37" s="27"/>
      <c r="G37" s="27">
        <v>0</v>
      </c>
      <c r="H37" s="27"/>
      <c r="I37" s="27">
        <v>0</v>
      </c>
      <c r="J37" s="27"/>
      <c r="K37" s="27">
        <v>150000</v>
      </c>
      <c r="L37" s="27"/>
      <c r="M37" s="27">
        <v>2542731123</v>
      </c>
      <c r="N37" s="27"/>
      <c r="O37" s="27">
        <v>2560363547</v>
      </c>
      <c r="P37" s="27"/>
      <c r="Q37" s="27">
        <f t="shared" si="1"/>
        <v>-17632424</v>
      </c>
      <c r="R37" s="39"/>
      <c r="T37" s="50"/>
    </row>
    <row r="38" spans="1:20" ht="21.75" customHeight="1">
      <c r="A38" s="6" t="s">
        <v>28</v>
      </c>
      <c r="C38" s="27">
        <v>0</v>
      </c>
      <c r="D38" s="27"/>
      <c r="E38" s="27">
        <v>0</v>
      </c>
      <c r="F38" s="27"/>
      <c r="G38" s="27">
        <v>0</v>
      </c>
      <c r="H38" s="27"/>
      <c r="I38" s="27">
        <v>0</v>
      </c>
      <c r="J38" s="27"/>
      <c r="K38" s="27">
        <v>148000</v>
      </c>
      <c r="L38" s="27"/>
      <c r="M38" s="27">
        <v>2869444689</v>
      </c>
      <c r="N38" s="27"/>
      <c r="O38" s="27">
        <v>4151904655</v>
      </c>
      <c r="P38" s="27"/>
      <c r="Q38" s="27">
        <f t="shared" si="1"/>
        <v>-1282459966</v>
      </c>
      <c r="R38" s="39"/>
      <c r="T38" s="50"/>
    </row>
    <row r="39" spans="1:20" ht="21.75" customHeight="1">
      <c r="A39" s="6" t="s">
        <v>46</v>
      </c>
      <c r="C39" s="27">
        <v>0</v>
      </c>
      <c r="D39" s="27"/>
      <c r="E39" s="27">
        <v>0</v>
      </c>
      <c r="F39" s="27"/>
      <c r="G39" s="27">
        <v>0</v>
      </c>
      <c r="H39" s="27"/>
      <c r="I39" s="27">
        <v>0</v>
      </c>
      <c r="J39" s="27"/>
      <c r="K39" s="27">
        <v>160000</v>
      </c>
      <c r="L39" s="27"/>
      <c r="M39" s="27">
        <v>1726764257</v>
      </c>
      <c r="N39" s="27"/>
      <c r="O39" s="27">
        <v>2126726715</v>
      </c>
      <c r="P39" s="27"/>
      <c r="Q39" s="27">
        <f t="shared" si="1"/>
        <v>-399962458</v>
      </c>
      <c r="R39" s="39"/>
      <c r="T39" s="50"/>
    </row>
    <row r="40" spans="1:20" ht="21.75" customHeight="1">
      <c r="A40" s="6" t="s">
        <v>98</v>
      </c>
      <c r="C40" s="27">
        <v>0</v>
      </c>
      <c r="D40" s="27"/>
      <c r="E40" s="27">
        <v>0</v>
      </c>
      <c r="F40" s="27"/>
      <c r="G40" s="27">
        <v>0</v>
      </c>
      <c r="H40" s="27"/>
      <c r="I40" s="27">
        <v>0</v>
      </c>
      <c r="J40" s="27"/>
      <c r="K40" s="27">
        <v>250000</v>
      </c>
      <c r="L40" s="27"/>
      <c r="M40" s="27">
        <v>13424346673</v>
      </c>
      <c r="N40" s="27"/>
      <c r="O40" s="27">
        <v>14667207750</v>
      </c>
      <c r="P40" s="27"/>
      <c r="Q40" s="27">
        <f>M40-O40</f>
        <v>-1242861077</v>
      </c>
      <c r="R40" s="39"/>
      <c r="T40" s="50"/>
    </row>
    <row r="41" spans="1:20" ht="21.75" customHeight="1">
      <c r="A41" s="6" t="s">
        <v>99</v>
      </c>
      <c r="C41" s="27">
        <v>0</v>
      </c>
      <c r="D41" s="27"/>
      <c r="E41" s="27">
        <v>0</v>
      </c>
      <c r="F41" s="27"/>
      <c r="G41" s="27">
        <v>0</v>
      </c>
      <c r="H41" s="27"/>
      <c r="I41" s="27">
        <v>0</v>
      </c>
      <c r="J41" s="27"/>
      <c r="K41" s="27">
        <v>325152</v>
      </c>
      <c r="L41" s="27"/>
      <c r="M41" s="27">
        <v>3071031782</v>
      </c>
      <c r="N41" s="27"/>
      <c r="O41" s="27">
        <v>3393782128</v>
      </c>
      <c r="P41" s="27"/>
      <c r="Q41" s="27">
        <f t="shared" si="1"/>
        <v>-322750346</v>
      </c>
      <c r="R41" s="39"/>
      <c r="T41" s="50"/>
    </row>
    <row r="42" spans="1:20" ht="21.75" customHeight="1">
      <c r="A42" s="6" t="s">
        <v>59</v>
      </c>
      <c r="C42" s="27">
        <v>0</v>
      </c>
      <c r="D42" s="27"/>
      <c r="E42" s="27">
        <v>0</v>
      </c>
      <c r="F42" s="27"/>
      <c r="G42" s="27">
        <v>0</v>
      </c>
      <c r="H42" s="27"/>
      <c r="I42" s="27">
        <v>0</v>
      </c>
      <c r="J42" s="27"/>
      <c r="K42" s="27">
        <v>507607</v>
      </c>
      <c r="L42" s="27"/>
      <c r="M42" s="27">
        <v>21491875741</v>
      </c>
      <c r="N42" s="27"/>
      <c r="O42" s="27">
        <v>23226871951</v>
      </c>
      <c r="P42" s="27"/>
      <c r="Q42" s="27">
        <f t="shared" si="1"/>
        <v>-1734996210</v>
      </c>
      <c r="R42" s="39"/>
      <c r="T42" s="50"/>
    </row>
    <row r="43" spans="1:20" ht="21.75" customHeight="1">
      <c r="A43" s="6" t="s">
        <v>58</v>
      </c>
      <c r="C43" s="27">
        <v>0</v>
      </c>
      <c r="D43" s="27"/>
      <c r="E43" s="27">
        <v>0</v>
      </c>
      <c r="F43" s="27"/>
      <c r="G43" s="27">
        <v>0</v>
      </c>
      <c r="H43" s="27"/>
      <c r="I43" s="27">
        <v>0</v>
      </c>
      <c r="J43" s="27"/>
      <c r="K43" s="27">
        <v>746666</v>
      </c>
      <c r="L43" s="27"/>
      <c r="M43" s="27">
        <v>10959285539</v>
      </c>
      <c r="N43" s="27"/>
      <c r="O43" s="27">
        <v>15393991670</v>
      </c>
      <c r="P43" s="27"/>
      <c r="Q43" s="27">
        <f t="shared" si="1"/>
        <v>-4434706131</v>
      </c>
      <c r="T43" s="50"/>
    </row>
    <row r="44" spans="1:20" ht="21.75" customHeight="1">
      <c r="A44" s="6" t="s">
        <v>43</v>
      </c>
      <c r="C44" s="27">
        <v>0</v>
      </c>
      <c r="D44" s="27"/>
      <c r="E44" s="27">
        <v>0</v>
      </c>
      <c r="F44" s="27"/>
      <c r="G44" s="27">
        <v>0</v>
      </c>
      <c r="H44" s="27"/>
      <c r="I44" s="27">
        <v>0</v>
      </c>
      <c r="J44" s="27"/>
      <c r="K44" s="27">
        <v>170000</v>
      </c>
      <c r="L44" s="27"/>
      <c r="M44" s="27">
        <v>719881085</v>
      </c>
      <c r="N44" s="27"/>
      <c r="O44" s="27">
        <v>703161154</v>
      </c>
      <c r="P44" s="27"/>
      <c r="Q44" s="27">
        <f t="shared" si="1"/>
        <v>16719931</v>
      </c>
      <c r="R44" s="39"/>
      <c r="T44" s="50"/>
    </row>
    <row r="45" spans="1:20" ht="21.75" customHeight="1">
      <c r="A45" s="6" t="s">
        <v>47</v>
      </c>
      <c r="C45" s="27">
        <v>0</v>
      </c>
      <c r="D45" s="27"/>
      <c r="E45" s="27">
        <v>0</v>
      </c>
      <c r="F45" s="27"/>
      <c r="G45" s="27">
        <v>0</v>
      </c>
      <c r="H45" s="27"/>
      <c r="I45" s="27">
        <v>0</v>
      </c>
      <c r="J45" s="27"/>
      <c r="K45" s="27">
        <v>90000</v>
      </c>
      <c r="L45" s="27"/>
      <c r="M45" s="27">
        <v>1009358440</v>
      </c>
      <c r="N45" s="27"/>
      <c r="O45" s="27">
        <v>1016316695</v>
      </c>
      <c r="P45" s="27"/>
      <c r="Q45" s="27">
        <f t="shared" si="1"/>
        <v>-6958255</v>
      </c>
      <c r="R45" s="39"/>
      <c r="T45" s="50"/>
    </row>
    <row r="46" spans="1:20" ht="21.75" customHeight="1">
      <c r="A46" s="6" t="s">
        <v>31</v>
      </c>
      <c r="C46" s="27">
        <v>0</v>
      </c>
      <c r="D46" s="27"/>
      <c r="E46" s="27">
        <v>0</v>
      </c>
      <c r="F46" s="27"/>
      <c r="G46" s="27">
        <v>0</v>
      </c>
      <c r="H46" s="27"/>
      <c r="I46" s="27">
        <v>0</v>
      </c>
      <c r="J46" s="27"/>
      <c r="K46" s="27">
        <v>4100000</v>
      </c>
      <c r="L46" s="27"/>
      <c r="M46" s="27">
        <v>29080932898</v>
      </c>
      <c r="N46" s="27"/>
      <c r="O46" s="27">
        <v>31140128982</v>
      </c>
      <c r="P46" s="27"/>
      <c r="Q46" s="27">
        <f t="shared" si="1"/>
        <v>-2059196084</v>
      </c>
      <c r="R46" s="39"/>
      <c r="T46" s="50"/>
    </row>
    <row r="47" spans="1:20" ht="21.75" customHeight="1">
      <c r="A47" s="6" t="s">
        <v>100</v>
      </c>
      <c r="C47" s="27">
        <v>0</v>
      </c>
      <c r="D47" s="27"/>
      <c r="E47" s="27">
        <v>0</v>
      </c>
      <c r="F47" s="27"/>
      <c r="G47" s="27">
        <v>0</v>
      </c>
      <c r="H47" s="27"/>
      <c r="I47" s="27">
        <v>0</v>
      </c>
      <c r="J47" s="27"/>
      <c r="K47" s="27">
        <v>253000</v>
      </c>
      <c r="L47" s="27"/>
      <c r="M47" s="27">
        <v>15752339843</v>
      </c>
      <c r="N47" s="27"/>
      <c r="O47" s="27">
        <v>17250018043</v>
      </c>
      <c r="P47" s="27"/>
      <c r="Q47" s="27">
        <f t="shared" si="1"/>
        <v>-1497678200</v>
      </c>
      <c r="R47" s="39"/>
      <c r="T47" s="50"/>
    </row>
    <row r="48" spans="1:20" ht="21.75" customHeight="1">
      <c r="A48" s="7" t="s">
        <v>32</v>
      </c>
      <c r="C48" s="27">
        <v>0</v>
      </c>
      <c r="D48" s="27"/>
      <c r="E48" s="27">
        <v>0</v>
      </c>
      <c r="F48" s="27"/>
      <c r="G48" s="27">
        <v>0</v>
      </c>
      <c r="H48" s="27"/>
      <c r="I48" s="27">
        <v>0</v>
      </c>
      <c r="J48" s="27"/>
      <c r="K48" s="27">
        <v>133794</v>
      </c>
      <c r="L48" s="27"/>
      <c r="M48" s="27">
        <v>5024373228</v>
      </c>
      <c r="N48" s="27"/>
      <c r="O48" s="27">
        <v>4737112403</v>
      </c>
      <c r="P48" s="27"/>
      <c r="Q48" s="27">
        <f t="shared" si="1"/>
        <v>287260825</v>
      </c>
      <c r="R48" s="40"/>
      <c r="T48" s="50"/>
    </row>
    <row r="49" spans="1:20" ht="21.75" customHeight="1" thickBot="1">
      <c r="A49" s="10" t="s">
        <v>68</v>
      </c>
      <c r="C49" s="11">
        <f>SUM(C9:C48)</f>
        <v>7776650</v>
      </c>
      <c r="E49" s="24">
        <f>SUM(E9:E48)</f>
        <v>53222745170</v>
      </c>
      <c r="G49" s="11">
        <f>SUM(G9:G48)</f>
        <v>54932092944</v>
      </c>
      <c r="I49" s="49">
        <f>SUM(I9:I48)</f>
        <v>-1774207638</v>
      </c>
      <c r="J49" s="41"/>
      <c r="K49" s="11">
        <f>SUM(K9:K48)</f>
        <v>30021430</v>
      </c>
      <c r="M49" s="11">
        <f>SUM(M9:M48)</f>
        <v>287824938086</v>
      </c>
      <c r="O49" s="11">
        <f>SUM(O9:O48)</f>
        <v>310742209089</v>
      </c>
      <c r="Q49" s="59">
        <f>SUM(Q9:Q48)</f>
        <v>-22917271003</v>
      </c>
      <c r="R49" s="41"/>
      <c r="T49" s="50"/>
    </row>
    <row r="50" spans="1:20" ht="13.5" thickTop="1">
      <c r="I50" s="54"/>
      <c r="Q50" s="54"/>
      <c r="T50" s="51"/>
    </row>
    <row r="51" spans="1:20">
      <c r="I51" s="28"/>
    </row>
    <row r="52" spans="1:20">
      <c r="I52" s="28"/>
      <c r="O52" s="28"/>
    </row>
    <row r="53" spans="1:20">
      <c r="I53" s="28"/>
    </row>
    <row r="54" spans="1:20">
      <c r="I54" s="28"/>
    </row>
  </sheetData>
  <mergeCells count="7">
    <mergeCell ref="A1:Q1"/>
    <mergeCell ref="A2:R2"/>
    <mergeCell ref="A3:R3"/>
    <mergeCell ref="A6:R6"/>
    <mergeCell ref="A7:A8"/>
    <mergeCell ref="C7:I7"/>
    <mergeCell ref="K7:R7"/>
  </mergeCells>
  <pageMargins left="0.39" right="0.39" top="0.39" bottom="0.39" header="0" footer="0"/>
  <pageSetup paperSize="9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51"/>
  <sheetViews>
    <sheetView rightToLeft="1" view="pageBreakPreview" topLeftCell="A22" zoomScale="60" zoomScaleNormal="100" workbookViewId="0">
      <selection activeCell="M74" sqref="M74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7.2851562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4.85546875" bestFit="1" customWidth="1"/>
    <col min="18" max="18" width="1.28515625" customWidth="1"/>
    <col min="19" max="19" width="29.85546875" bestFit="1" customWidth="1"/>
    <col min="20" max="20" width="0.28515625" customWidth="1"/>
  </cols>
  <sheetData>
    <row r="1" spans="1:19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1.75" customHeight="1">
      <c r="A2" s="87" t="s">
        <v>76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s="93" customFormat="1" ht="14.45" customHeight="1"/>
    <row r="5" spans="1:19" ht="14.45" customHeight="1">
      <c r="A5" s="91" t="s">
        <v>92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ht="14.45" customHeight="1">
      <c r="A6" s="84" t="s">
        <v>69</v>
      </c>
      <c r="C6" s="84" t="s">
        <v>107</v>
      </c>
      <c r="D6" s="84"/>
      <c r="E6" s="84"/>
      <c r="F6" s="84"/>
      <c r="G6" s="84"/>
      <c r="I6" s="84" t="s">
        <v>89</v>
      </c>
      <c r="J6" s="84"/>
      <c r="K6" s="84"/>
      <c r="L6" s="84"/>
      <c r="M6" s="84"/>
      <c r="O6" s="84" t="s">
        <v>90</v>
      </c>
      <c r="P6" s="84"/>
      <c r="Q6" s="84"/>
      <c r="R6" s="84"/>
      <c r="S6" s="84"/>
    </row>
    <row r="7" spans="1:19" ht="40.5" customHeight="1">
      <c r="A7" s="84"/>
      <c r="C7" s="12" t="s">
        <v>108</v>
      </c>
      <c r="D7" s="2"/>
      <c r="E7" s="12" t="s">
        <v>109</v>
      </c>
      <c r="F7" s="2"/>
      <c r="G7" s="12" t="s">
        <v>110</v>
      </c>
      <c r="I7" s="12" t="s">
        <v>111</v>
      </c>
      <c r="J7" s="2"/>
      <c r="K7" s="12" t="s">
        <v>112</v>
      </c>
      <c r="L7" s="2"/>
      <c r="M7" s="12" t="s">
        <v>113</v>
      </c>
      <c r="O7" s="12" t="s">
        <v>111</v>
      </c>
      <c r="P7" s="2"/>
      <c r="Q7" s="12" t="s">
        <v>112</v>
      </c>
      <c r="R7" s="2"/>
      <c r="S7" s="12" t="s">
        <v>113</v>
      </c>
    </row>
    <row r="8" spans="1:19" ht="21.75" customHeight="1">
      <c r="A8" s="4" t="s">
        <v>37</v>
      </c>
      <c r="C8" s="4" t="s">
        <v>114</v>
      </c>
      <c r="E8" s="20">
        <v>1427620</v>
      </c>
      <c r="F8" s="21"/>
      <c r="G8" s="20">
        <v>103</v>
      </c>
      <c r="H8" s="21"/>
      <c r="I8" s="20">
        <v>147044860</v>
      </c>
      <c r="J8" s="21"/>
      <c r="K8" s="20">
        <v>3730110</v>
      </c>
      <c r="L8" s="21"/>
      <c r="M8" s="20">
        <v>143314750</v>
      </c>
      <c r="N8" s="21"/>
      <c r="O8" s="20">
        <v>147044860</v>
      </c>
      <c r="P8" s="21"/>
      <c r="Q8" s="20">
        <v>3730110</v>
      </c>
      <c r="R8" s="21"/>
      <c r="S8" s="20">
        <f>O8-Q8</f>
        <v>143314750</v>
      </c>
    </row>
    <row r="9" spans="1:19" ht="21.75" customHeight="1">
      <c r="A9" s="6" t="s">
        <v>66</v>
      </c>
      <c r="C9" s="6" t="s">
        <v>115</v>
      </c>
      <c r="E9" s="22">
        <v>543376</v>
      </c>
      <c r="F9" s="21"/>
      <c r="G9" s="22">
        <v>52</v>
      </c>
      <c r="H9" s="21"/>
      <c r="I9" s="22">
        <v>28255552</v>
      </c>
      <c r="J9" s="21"/>
      <c r="K9" s="22">
        <v>1828194</v>
      </c>
      <c r="L9" s="21"/>
      <c r="M9" s="22">
        <v>26427358</v>
      </c>
      <c r="N9" s="21"/>
      <c r="O9" s="22">
        <v>28255552</v>
      </c>
      <c r="P9" s="21"/>
      <c r="Q9" s="22">
        <v>1828194</v>
      </c>
      <c r="R9" s="21"/>
      <c r="S9" s="22">
        <f>O9-Q9</f>
        <v>26427358</v>
      </c>
    </row>
    <row r="10" spans="1:19" ht="21.75" customHeight="1">
      <c r="A10" s="6" t="s">
        <v>45</v>
      </c>
      <c r="C10" s="6" t="s">
        <v>116</v>
      </c>
      <c r="E10" s="22">
        <v>4665754</v>
      </c>
      <c r="F10" s="21"/>
      <c r="G10" s="22">
        <v>630</v>
      </c>
      <c r="H10" s="21"/>
      <c r="I10" s="22">
        <v>2939425020</v>
      </c>
      <c r="J10" s="21"/>
      <c r="K10" s="22">
        <v>223247470</v>
      </c>
      <c r="L10" s="21"/>
      <c r="M10" s="22">
        <v>2716177550</v>
      </c>
      <c r="N10" s="21"/>
      <c r="O10" s="22">
        <v>2939425020</v>
      </c>
      <c r="P10" s="21"/>
      <c r="Q10" s="22">
        <v>223247470</v>
      </c>
      <c r="R10" s="21"/>
      <c r="S10" s="22">
        <f t="shared" ref="S10:S43" si="0">O10-Q10</f>
        <v>2716177550</v>
      </c>
    </row>
    <row r="11" spans="1:19" ht="21.75" customHeight="1">
      <c r="A11" s="6" t="s">
        <v>27</v>
      </c>
      <c r="C11" s="6" t="s">
        <v>117</v>
      </c>
      <c r="E11" s="22">
        <v>3937812</v>
      </c>
      <c r="F11" s="21"/>
      <c r="G11" s="22">
        <v>3286</v>
      </c>
      <c r="H11" s="21"/>
      <c r="I11" s="22">
        <v>0</v>
      </c>
      <c r="J11" s="21"/>
      <c r="K11" s="22">
        <v>0</v>
      </c>
      <c r="L11" s="21"/>
      <c r="M11" s="22">
        <v>0</v>
      </c>
      <c r="N11" s="21"/>
      <c r="O11" s="22">
        <v>12939650232</v>
      </c>
      <c r="P11" s="21"/>
      <c r="Q11" s="22">
        <v>183479173</v>
      </c>
      <c r="R11" s="21"/>
      <c r="S11" s="22">
        <f t="shared" si="0"/>
        <v>12756171059</v>
      </c>
    </row>
    <row r="12" spans="1:19" ht="21.75" customHeight="1">
      <c r="A12" s="6" t="s">
        <v>100</v>
      </c>
      <c r="C12" s="6" t="s">
        <v>118</v>
      </c>
      <c r="E12" s="22">
        <v>80206</v>
      </c>
      <c r="F12" s="21"/>
      <c r="G12" s="22">
        <v>7500</v>
      </c>
      <c r="H12" s="21"/>
      <c r="I12" s="22">
        <v>0</v>
      </c>
      <c r="J12" s="21"/>
      <c r="K12" s="22">
        <v>0</v>
      </c>
      <c r="L12" s="21"/>
      <c r="M12" s="22">
        <v>0</v>
      </c>
      <c r="N12" s="21"/>
      <c r="O12" s="22">
        <v>601545000</v>
      </c>
      <c r="P12" s="21"/>
      <c r="Q12" s="22">
        <v>20303637</v>
      </c>
      <c r="R12" s="21"/>
      <c r="S12" s="22">
        <f t="shared" si="0"/>
        <v>581241363</v>
      </c>
    </row>
    <row r="13" spans="1:19" ht="21.75" customHeight="1">
      <c r="A13" s="6" t="s">
        <v>36</v>
      </c>
      <c r="C13" s="6" t="s">
        <v>119</v>
      </c>
      <c r="E13" s="22">
        <v>26540327</v>
      </c>
      <c r="F13" s="21"/>
      <c r="G13" s="22">
        <v>700</v>
      </c>
      <c r="H13" s="21"/>
      <c r="I13" s="22">
        <v>0</v>
      </c>
      <c r="J13" s="21"/>
      <c r="K13" s="22">
        <v>0</v>
      </c>
      <c r="L13" s="21"/>
      <c r="M13" s="22">
        <v>0</v>
      </c>
      <c r="N13" s="21"/>
      <c r="O13" s="22">
        <v>18578228900</v>
      </c>
      <c r="P13" s="21"/>
      <c r="Q13" s="22">
        <v>603269196</v>
      </c>
      <c r="R13" s="21"/>
      <c r="S13" s="22">
        <f t="shared" si="0"/>
        <v>17974959704</v>
      </c>
    </row>
    <row r="14" spans="1:19" ht="21.75" customHeight="1">
      <c r="A14" s="6" t="s">
        <v>25</v>
      </c>
      <c r="C14" s="6" t="s">
        <v>120</v>
      </c>
      <c r="E14" s="22">
        <v>2002524</v>
      </c>
      <c r="F14" s="21"/>
      <c r="G14" s="22">
        <v>1330</v>
      </c>
      <c r="H14" s="21"/>
      <c r="I14" s="22">
        <v>2663356920</v>
      </c>
      <c r="J14" s="21"/>
      <c r="K14" s="22">
        <v>156264010</v>
      </c>
      <c r="L14" s="21"/>
      <c r="M14" s="22">
        <v>2507092910</v>
      </c>
      <c r="N14" s="21"/>
      <c r="O14" s="22">
        <v>2663356920</v>
      </c>
      <c r="P14" s="21"/>
      <c r="Q14" s="22">
        <v>156264010</v>
      </c>
      <c r="R14" s="21"/>
      <c r="S14" s="22">
        <f t="shared" si="0"/>
        <v>2507092910</v>
      </c>
    </row>
    <row r="15" spans="1:19" ht="21.75" customHeight="1">
      <c r="A15" s="6" t="s">
        <v>34</v>
      </c>
      <c r="C15" s="6" t="s">
        <v>8</v>
      </c>
      <c r="E15" s="22">
        <v>312038</v>
      </c>
      <c r="F15" s="21"/>
      <c r="G15" s="22">
        <v>750</v>
      </c>
      <c r="H15" s="21"/>
      <c r="I15" s="22">
        <v>234028500</v>
      </c>
      <c r="J15" s="21"/>
      <c r="K15" s="22">
        <v>18047710</v>
      </c>
      <c r="L15" s="21"/>
      <c r="M15" s="22">
        <v>215980790</v>
      </c>
      <c r="N15" s="21"/>
      <c r="O15" s="22">
        <v>234028500</v>
      </c>
      <c r="P15" s="21"/>
      <c r="Q15" s="22">
        <v>18047710</v>
      </c>
      <c r="R15" s="21"/>
      <c r="S15" s="22">
        <f t="shared" si="0"/>
        <v>215980790</v>
      </c>
    </row>
    <row r="16" spans="1:19" ht="21.75" customHeight="1">
      <c r="A16" s="6" t="s">
        <v>57</v>
      </c>
      <c r="C16" s="6" t="s">
        <v>121</v>
      </c>
      <c r="E16" s="22">
        <v>250000</v>
      </c>
      <c r="F16" s="21"/>
      <c r="G16" s="22">
        <v>2950</v>
      </c>
      <c r="H16" s="21"/>
      <c r="I16" s="22">
        <v>737500000</v>
      </c>
      <c r="J16" s="21"/>
      <c r="K16" s="22">
        <v>47717809</v>
      </c>
      <c r="L16" s="21"/>
      <c r="M16" s="22">
        <v>689782191</v>
      </c>
      <c r="N16" s="21"/>
      <c r="O16" s="22">
        <v>737500000</v>
      </c>
      <c r="P16" s="21"/>
      <c r="Q16" s="22">
        <v>47717809</v>
      </c>
      <c r="R16" s="21"/>
      <c r="S16" s="22">
        <f t="shared" si="0"/>
        <v>689782191</v>
      </c>
    </row>
    <row r="17" spans="1:19" ht="21.75" customHeight="1">
      <c r="A17" s="6" t="s">
        <v>56</v>
      </c>
      <c r="C17" s="6" t="s">
        <v>116</v>
      </c>
      <c r="E17" s="22">
        <v>18416948</v>
      </c>
      <c r="F17" s="21"/>
      <c r="G17" s="22">
        <v>960</v>
      </c>
      <c r="H17" s="21"/>
      <c r="I17" s="22">
        <v>17680270080</v>
      </c>
      <c r="J17" s="21"/>
      <c r="K17" s="22">
        <v>1332458606</v>
      </c>
      <c r="L17" s="21"/>
      <c r="M17" s="22">
        <v>16347811474</v>
      </c>
      <c r="N17" s="21"/>
      <c r="O17" s="22">
        <v>17680270080</v>
      </c>
      <c r="P17" s="21"/>
      <c r="Q17" s="22">
        <v>1332458606</v>
      </c>
      <c r="R17" s="21"/>
      <c r="S17" s="22">
        <f t="shared" si="0"/>
        <v>16347811474</v>
      </c>
    </row>
    <row r="18" spans="1:19" ht="21.75" customHeight="1">
      <c r="A18" s="6" t="s">
        <v>39</v>
      </c>
      <c r="C18" s="6" t="s">
        <v>122</v>
      </c>
      <c r="E18" s="22">
        <v>194</v>
      </c>
      <c r="F18" s="21"/>
      <c r="G18" s="22">
        <v>4070</v>
      </c>
      <c r="H18" s="21"/>
      <c r="I18" s="22">
        <v>0</v>
      </c>
      <c r="J18" s="21"/>
      <c r="K18" s="22">
        <v>0</v>
      </c>
      <c r="L18" s="21"/>
      <c r="M18" s="22">
        <v>0</v>
      </c>
      <c r="N18" s="21"/>
      <c r="O18" s="22">
        <v>789580</v>
      </c>
      <c r="P18" s="21"/>
      <c r="Q18" s="22">
        <v>0</v>
      </c>
      <c r="R18" s="21"/>
      <c r="S18" s="22">
        <f t="shared" si="0"/>
        <v>789580</v>
      </c>
    </row>
    <row r="19" spans="1:19" ht="21.75" customHeight="1">
      <c r="A19" s="6" t="s">
        <v>52</v>
      </c>
      <c r="C19" s="6" t="s">
        <v>123</v>
      </c>
      <c r="E19" s="22">
        <v>2181105</v>
      </c>
      <c r="F19" s="21"/>
      <c r="G19" s="22">
        <v>2000</v>
      </c>
      <c r="H19" s="21"/>
      <c r="I19" s="22">
        <v>0</v>
      </c>
      <c r="J19" s="21"/>
      <c r="K19" s="22">
        <v>0</v>
      </c>
      <c r="L19" s="21"/>
      <c r="M19" s="22">
        <v>0</v>
      </c>
      <c r="N19" s="21"/>
      <c r="O19" s="22">
        <v>4362210000</v>
      </c>
      <c r="P19" s="21"/>
      <c r="Q19" s="22">
        <v>174947278</v>
      </c>
      <c r="R19" s="21"/>
      <c r="S19" s="22">
        <f t="shared" si="0"/>
        <v>4187262722</v>
      </c>
    </row>
    <row r="20" spans="1:19" ht="21.75" customHeight="1">
      <c r="A20" s="6" t="s">
        <v>55</v>
      </c>
      <c r="C20" s="6" t="s">
        <v>124</v>
      </c>
      <c r="E20" s="22">
        <v>2920909</v>
      </c>
      <c r="F20" s="21"/>
      <c r="G20" s="22">
        <v>682</v>
      </c>
      <c r="H20" s="21"/>
      <c r="I20" s="22">
        <v>0</v>
      </c>
      <c r="J20" s="21"/>
      <c r="K20" s="22">
        <v>0</v>
      </c>
      <c r="L20" s="21"/>
      <c r="M20" s="22">
        <v>0</v>
      </c>
      <c r="N20" s="21"/>
      <c r="O20" s="22">
        <v>1992059938</v>
      </c>
      <c r="P20" s="21"/>
      <c r="Q20" s="22">
        <v>118086027</v>
      </c>
      <c r="R20" s="21"/>
      <c r="S20" s="22">
        <f t="shared" si="0"/>
        <v>1873973911</v>
      </c>
    </row>
    <row r="21" spans="1:19" ht="21.75" customHeight="1">
      <c r="A21" s="6" t="s">
        <v>32</v>
      </c>
      <c r="C21" s="6" t="s">
        <v>125</v>
      </c>
      <c r="E21" s="22">
        <v>616206</v>
      </c>
      <c r="F21" s="21"/>
      <c r="G21" s="22">
        <v>4150</v>
      </c>
      <c r="H21" s="21"/>
      <c r="I21" s="22">
        <v>2557254900</v>
      </c>
      <c r="J21" s="21"/>
      <c r="K21" s="22">
        <v>48120388</v>
      </c>
      <c r="L21" s="21"/>
      <c r="M21" s="22">
        <v>2509134512</v>
      </c>
      <c r="N21" s="21"/>
      <c r="O21" s="22">
        <v>2557254900</v>
      </c>
      <c r="P21" s="21"/>
      <c r="Q21" s="22">
        <v>48120388</v>
      </c>
      <c r="R21" s="21"/>
      <c r="S21" s="22">
        <f t="shared" si="0"/>
        <v>2509134512</v>
      </c>
    </row>
    <row r="22" spans="1:19" ht="21.75" customHeight="1">
      <c r="A22" s="6" t="s">
        <v>58</v>
      </c>
      <c r="C22" s="6" t="s">
        <v>8</v>
      </c>
      <c r="E22" s="22">
        <v>1200000</v>
      </c>
      <c r="F22" s="21"/>
      <c r="G22" s="22">
        <v>2170</v>
      </c>
      <c r="H22" s="21"/>
      <c r="I22" s="22">
        <v>2604000000</v>
      </c>
      <c r="J22" s="21"/>
      <c r="K22" s="22">
        <v>97843111</v>
      </c>
      <c r="L22" s="21"/>
      <c r="M22" s="22">
        <v>2506156889</v>
      </c>
      <c r="N22" s="21"/>
      <c r="O22" s="22">
        <v>2604000000</v>
      </c>
      <c r="P22" s="21"/>
      <c r="Q22" s="22">
        <v>97843111</v>
      </c>
      <c r="R22" s="21"/>
      <c r="S22" s="22">
        <f t="shared" si="0"/>
        <v>2506156889</v>
      </c>
    </row>
    <row r="23" spans="1:19" ht="21.75" customHeight="1">
      <c r="A23" s="6" t="s">
        <v>33</v>
      </c>
      <c r="C23" s="6" t="s">
        <v>126</v>
      </c>
      <c r="E23" s="22">
        <v>2000000</v>
      </c>
      <c r="F23" s="21"/>
      <c r="G23" s="22">
        <v>2110</v>
      </c>
      <c r="H23" s="21"/>
      <c r="I23" s="22">
        <v>0</v>
      </c>
      <c r="J23" s="21"/>
      <c r="K23" s="22">
        <v>0</v>
      </c>
      <c r="L23" s="21"/>
      <c r="M23" s="22">
        <v>0</v>
      </c>
      <c r="N23" s="21"/>
      <c r="O23" s="22">
        <v>4220000000</v>
      </c>
      <c r="P23" s="21"/>
      <c r="Q23" s="22">
        <v>0</v>
      </c>
      <c r="R23" s="21"/>
      <c r="S23" s="22">
        <f t="shared" si="0"/>
        <v>4220000000</v>
      </c>
    </row>
    <row r="24" spans="1:19" ht="21.75" customHeight="1">
      <c r="A24" s="6" t="s">
        <v>47</v>
      </c>
      <c r="C24" s="6" t="s">
        <v>6</v>
      </c>
      <c r="E24" s="22">
        <v>1210000</v>
      </c>
      <c r="F24" s="21"/>
      <c r="G24" s="22">
        <v>1630</v>
      </c>
      <c r="H24" s="21"/>
      <c r="I24" s="22">
        <v>0</v>
      </c>
      <c r="J24" s="21"/>
      <c r="K24" s="22">
        <v>0</v>
      </c>
      <c r="L24" s="21"/>
      <c r="M24" s="22">
        <v>0</v>
      </c>
      <c r="N24" s="21"/>
      <c r="O24" s="22">
        <v>1972300000</v>
      </c>
      <c r="P24" s="21"/>
      <c r="Q24" s="22">
        <v>75357971</v>
      </c>
      <c r="R24" s="21"/>
      <c r="S24" s="22">
        <f t="shared" si="0"/>
        <v>1896942029</v>
      </c>
    </row>
    <row r="25" spans="1:19" ht="21.75" customHeight="1">
      <c r="A25" s="6" t="s">
        <v>46</v>
      </c>
      <c r="C25" s="6" t="s">
        <v>127</v>
      </c>
      <c r="E25" s="22">
        <v>1110466</v>
      </c>
      <c r="F25" s="21"/>
      <c r="G25" s="22">
        <v>1100</v>
      </c>
      <c r="H25" s="21"/>
      <c r="I25" s="22">
        <v>1221512600</v>
      </c>
      <c r="J25" s="21"/>
      <c r="K25" s="22">
        <v>60439426</v>
      </c>
      <c r="L25" s="21"/>
      <c r="M25" s="22">
        <v>1161073174</v>
      </c>
      <c r="N25" s="21"/>
      <c r="O25" s="22">
        <v>1221512600</v>
      </c>
      <c r="P25" s="21"/>
      <c r="Q25" s="22">
        <v>60439426</v>
      </c>
      <c r="R25" s="21"/>
      <c r="S25" s="22">
        <f t="shared" si="0"/>
        <v>1161073174</v>
      </c>
    </row>
    <row r="26" spans="1:19" ht="21.75" customHeight="1">
      <c r="A26" s="6" t="s">
        <v>19</v>
      </c>
      <c r="C26" s="6" t="s">
        <v>128</v>
      </c>
      <c r="E26" s="22">
        <v>6209134</v>
      </c>
      <c r="F26" s="21"/>
      <c r="G26" s="22">
        <v>310</v>
      </c>
      <c r="H26" s="21"/>
      <c r="I26" s="22">
        <v>0</v>
      </c>
      <c r="J26" s="21"/>
      <c r="K26" s="22">
        <v>0</v>
      </c>
      <c r="L26" s="21"/>
      <c r="M26" s="22">
        <v>0</v>
      </c>
      <c r="N26" s="21"/>
      <c r="O26" s="22">
        <v>1924831540</v>
      </c>
      <c r="P26" s="21"/>
      <c r="Q26" s="22">
        <v>64967842</v>
      </c>
      <c r="R26" s="21"/>
      <c r="S26" s="22">
        <f t="shared" si="0"/>
        <v>1859863698</v>
      </c>
    </row>
    <row r="27" spans="1:19" ht="21.75" customHeight="1">
      <c r="A27" s="6" t="s">
        <v>23</v>
      </c>
      <c r="C27" s="6" t="s">
        <v>121</v>
      </c>
      <c r="E27" s="22">
        <v>1141080</v>
      </c>
      <c r="F27" s="21"/>
      <c r="G27" s="22">
        <v>4660</v>
      </c>
      <c r="H27" s="21"/>
      <c r="I27" s="22">
        <v>5317432800</v>
      </c>
      <c r="J27" s="21"/>
      <c r="K27" s="22">
        <v>145246332</v>
      </c>
      <c r="L27" s="21"/>
      <c r="M27" s="22">
        <v>5172186468</v>
      </c>
      <c r="N27" s="21"/>
      <c r="O27" s="22">
        <v>5317432800</v>
      </c>
      <c r="P27" s="21"/>
      <c r="Q27" s="22">
        <v>145246332</v>
      </c>
      <c r="R27" s="21"/>
      <c r="S27" s="22">
        <f t="shared" si="0"/>
        <v>5172186468</v>
      </c>
    </row>
    <row r="28" spans="1:19" ht="21.75" customHeight="1">
      <c r="A28" s="6" t="s">
        <v>20</v>
      </c>
      <c r="C28" s="6" t="s">
        <v>127</v>
      </c>
      <c r="E28" s="22">
        <v>1300000</v>
      </c>
      <c r="F28" s="21"/>
      <c r="G28" s="22">
        <v>1930</v>
      </c>
      <c r="H28" s="21"/>
      <c r="I28" s="22">
        <v>2509000000</v>
      </c>
      <c r="J28" s="21"/>
      <c r="K28" s="22">
        <v>134962411</v>
      </c>
      <c r="L28" s="21"/>
      <c r="M28" s="22">
        <v>2374037589</v>
      </c>
      <c r="N28" s="21"/>
      <c r="O28" s="22">
        <v>2509000000</v>
      </c>
      <c r="P28" s="21"/>
      <c r="Q28" s="22">
        <v>134962411</v>
      </c>
      <c r="R28" s="21"/>
      <c r="S28" s="22">
        <f t="shared" si="0"/>
        <v>2374037589</v>
      </c>
    </row>
    <row r="29" spans="1:19" ht="21.75" customHeight="1">
      <c r="A29" s="6" t="s">
        <v>67</v>
      </c>
      <c r="C29" s="6" t="s">
        <v>114</v>
      </c>
      <c r="E29" s="22">
        <v>328167</v>
      </c>
      <c r="F29" s="21"/>
      <c r="G29" s="22">
        <v>450</v>
      </c>
      <c r="H29" s="21"/>
      <c r="I29" s="22">
        <v>147675150</v>
      </c>
      <c r="J29" s="21"/>
      <c r="K29" s="22">
        <v>10346667</v>
      </c>
      <c r="L29" s="21"/>
      <c r="M29" s="22">
        <v>137328483</v>
      </c>
      <c r="N29" s="21"/>
      <c r="O29" s="22">
        <v>147675150</v>
      </c>
      <c r="P29" s="21"/>
      <c r="Q29" s="22">
        <v>10346667</v>
      </c>
      <c r="R29" s="21"/>
      <c r="S29" s="22">
        <f t="shared" si="0"/>
        <v>137328483</v>
      </c>
    </row>
    <row r="30" spans="1:19" ht="21.75" customHeight="1">
      <c r="A30" s="6" t="s">
        <v>26</v>
      </c>
      <c r="C30" s="6" t="s">
        <v>129</v>
      </c>
      <c r="E30" s="22">
        <v>782202</v>
      </c>
      <c r="F30" s="21"/>
      <c r="G30" s="22">
        <v>20000</v>
      </c>
      <c r="H30" s="21"/>
      <c r="I30" s="22">
        <v>15644040000</v>
      </c>
      <c r="J30" s="21"/>
      <c r="K30" s="22">
        <v>159091932</v>
      </c>
      <c r="L30" s="21"/>
      <c r="M30" s="22">
        <v>15484948068</v>
      </c>
      <c r="N30" s="21"/>
      <c r="O30" s="22">
        <v>15644040000</v>
      </c>
      <c r="P30" s="21"/>
      <c r="Q30" s="22">
        <v>159091932</v>
      </c>
      <c r="R30" s="21"/>
      <c r="S30" s="22">
        <f t="shared" si="0"/>
        <v>15484948068</v>
      </c>
    </row>
    <row r="31" spans="1:19" ht="21.75" customHeight="1">
      <c r="A31" s="6" t="s">
        <v>24</v>
      </c>
      <c r="C31" s="6" t="s">
        <v>130</v>
      </c>
      <c r="E31" s="22">
        <v>348493</v>
      </c>
      <c r="F31" s="21"/>
      <c r="G31" s="22">
        <v>24300</v>
      </c>
      <c r="H31" s="21"/>
      <c r="I31" s="22">
        <v>0</v>
      </c>
      <c r="J31" s="21"/>
      <c r="K31" s="22">
        <v>0</v>
      </c>
      <c r="L31" s="21"/>
      <c r="M31" s="22">
        <v>0</v>
      </c>
      <c r="N31" s="21"/>
      <c r="O31" s="22">
        <v>8468379900</v>
      </c>
      <c r="P31" s="21"/>
      <c r="Q31" s="22">
        <v>0</v>
      </c>
      <c r="R31" s="21"/>
      <c r="S31" s="22">
        <f t="shared" si="0"/>
        <v>8468379900</v>
      </c>
    </row>
    <row r="32" spans="1:19" ht="21.75" customHeight="1">
      <c r="A32" s="6" t="s">
        <v>28</v>
      </c>
      <c r="C32" s="6" t="s">
        <v>131</v>
      </c>
      <c r="E32" s="22">
        <v>348000</v>
      </c>
      <c r="F32" s="21"/>
      <c r="G32" s="22">
        <v>3100</v>
      </c>
      <c r="H32" s="21"/>
      <c r="I32" s="22">
        <v>0</v>
      </c>
      <c r="J32" s="21"/>
      <c r="K32" s="22">
        <v>0</v>
      </c>
      <c r="L32" s="21"/>
      <c r="M32" s="22">
        <v>0</v>
      </c>
      <c r="N32" s="21"/>
      <c r="O32" s="22">
        <v>1078800000</v>
      </c>
      <c r="P32" s="21"/>
      <c r="Q32" s="22">
        <v>83194437</v>
      </c>
      <c r="R32" s="21"/>
      <c r="S32" s="22">
        <f t="shared" si="0"/>
        <v>995605563</v>
      </c>
    </row>
    <row r="33" spans="1:19" ht="21.75" customHeight="1">
      <c r="A33" s="6" t="s">
        <v>59</v>
      </c>
      <c r="C33" s="6" t="s">
        <v>130</v>
      </c>
      <c r="E33" s="22">
        <v>634197</v>
      </c>
      <c r="F33" s="21"/>
      <c r="G33" s="22">
        <v>4300</v>
      </c>
      <c r="H33" s="21"/>
      <c r="I33" s="22">
        <v>0</v>
      </c>
      <c r="J33" s="21"/>
      <c r="K33" s="22">
        <v>0</v>
      </c>
      <c r="L33" s="21"/>
      <c r="M33" s="22">
        <v>0</v>
      </c>
      <c r="N33" s="21"/>
      <c r="O33" s="22">
        <v>2727047100</v>
      </c>
      <c r="P33" s="21"/>
      <c r="Q33" s="22">
        <v>257140918</v>
      </c>
      <c r="R33" s="21"/>
      <c r="S33" s="22">
        <f t="shared" si="0"/>
        <v>2469906182</v>
      </c>
    </row>
    <row r="34" spans="1:19" ht="21.75" customHeight="1">
      <c r="A34" s="6" t="s">
        <v>29</v>
      </c>
      <c r="C34" s="6" t="s">
        <v>132</v>
      </c>
      <c r="E34" s="22">
        <v>3921040</v>
      </c>
      <c r="F34" s="21"/>
      <c r="G34" s="22">
        <v>700</v>
      </c>
      <c r="H34" s="21"/>
      <c r="I34" s="22">
        <v>2744728000</v>
      </c>
      <c r="J34" s="21"/>
      <c r="K34" s="22">
        <v>137504265</v>
      </c>
      <c r="L34" s="21"/>
      <c r="M34" s="22">
        <v>2607223735</v>
      </c>
      <c r="N34" s="21"/>
      <c r="O34" s="22">
        <v>2744728000</v>
      </c>
      <c r="P34" s="21"/>
      <c r="Q34" s="22">
        <v>137504265</v>
      </c>
      <c r="R34" s="21"/>
      <c r="S34" s="22">
        <f t="shared" si="0"/>
        <v>2607223735</v>
      </c>
    </row>
    <row r="35" spans="1:19" ht="21.75" customHeight="1">
      <c r="A35" s="6" t="s">
        <v>40</v>
      </c>
      <c r="C35" s="6" t="s">
        <v>133</v>
      </c>
      <c r="E35" s="22">
        <v>468212</v>
      </c>
      <c r="F35" s="21"/>
      <c r="G35" s="22">
        <v>22200</v>
      </c>
      <c r="H35" s="21"/>
      <c r="I35" s="22">
        <v>0</v>
      </c>
      <c r="J35" s="21"/>
      <c r="K35" s="22">
        <v>0</v>
      </c>
      <c r="L35" s="21"/>
      <c r="M35" s="22">
        <v>0</v>
      </c>
      <c r="N35" s="21"/>
      <c r="O35" s="22">
        <v>10394306400</v>
      </c>
      <c r="P35" s="21"/>
      <c r="Q35" s="22">
        <v>0</v>
      </c>
      <c r="R35" s="21"/>
      <c r="S35" s="22">
        <f t="shared" si="0"/>
        <v>10394306400</v>
      </c>
    </row>
    <row r="36" spans="1:19" ht="21.75" customHeight="1">
      <c r="A36" s="6" t="s">
        <v>22</v>
      </c>
      <c r="C36" s="6" t="s">
        <v>124</v>
      </c>
      <c r="E36" s="22">
        <v>4600000</v>
      </c>
      <c r="F36" s="21"/>
      <c r="G36" s="22">
        <v>1900</v>
      </c>
      <c r="H36" s="21"/>
      <c r="I36" s="22">
        <v>0</v>
      </c>
      <c r="J36" s="21"/>
      <c r="K36" s="22">
        <v>0</v>
      </c>
      <c r="L36" s="21"/>
      <c r="M36" s="22">
        <v>0</v>
      </c>
      <c r="N36" s="21"/>
      <c r="O36" s="22">
        <v>8740000000</v>
      </c>
      <c r="P36" s="21"/>
      <c r="Q36" s="22">
        <v>0</v>
      </c>
      <c r="R36" s="21"/>
      <c r="S36" s="22">
        <f t="shared" si="0"/>
        <v>8740000000</v>
      </c>
    </row>
    <row r="37" spans="1:19" ht="21.75" customHeight="1">
      <c r="A37" s="6" t="s">
        <v>21</v>
      </c>
      <c r="C37" s="6" t="s">
        <v>121</v>
      </c>
      <c r="E37" s="22">
        <v>161737</v>
      </c>
      <c r="F37" s="21"/>
      <c r="G37" s="22">
        <v>7000</v>
      </c>
      <c r="H37" s="21"/>
      <c r="I37" s="22">
        <v>1132159000</v>
      </c>
      <c r="J37" s="21"/>
      <c r="K37" s="22">
        <v>7701762</v>
      </c>
      <c r="L37" s="21"/>
      <c r="M37" s="22">
        <v>1124457238</v>
      </c>
      <c r="N37" s="21"/>
      <c r="O37" s="22">
        <v>1132159000</v>
      </c>
      <c r="P37" s="21"/>
      <c r="Q37" s="22">
        <v>7701762</v>
      </c>
      <c r="R37" s="21"/>
      <c r="S37" s="22">
        <f t="shared" si="0"/>
        <v>1124457238</v>
      </c>
    </row>
    <row r="38" spans="1:19" ht="21.75" customHeight="1">
      <c r="A38" s="6" t="s">
        <v>18</v>
      </c>
      <c r="C38" s="6" t="s">
        <v>134</v>
      </c>
      <c r="E38" s="22">
        <v>64232</v>
      </c>
      <c r="F38" s="21"/>
      <c r="G38" s="22">
        <v>1920</v>
      </c>
      <c r="H38" s="21"/>
      <c r="I38" s="22">
        <v>0</v>
      </c>
      <c r="J38" s="21"/>
      <c r="K38" s="22">
        <v>0</v>
      </c>
      <c r="L38" s="21"/>
      <c r="M38" s="22">
        <v>0</v>
      </c>
      <c r="N38" s="21"/>
      <c r="O38" s="22">
        <v>123325440</v>
      </c>
      <c r="P38" s="21"/>
      <c r="Q38" s="22">
        <v>9582457</v>
      </c>
      <c r="R38" s="21"/>
      <c r="S38" s="22">
        <f t="shared" si="0"/>
        <v>113742983</v>
      </c>
    </row>
    <row r="39" spans="1:19" ht="21.75" customHeight="1">
      <c r="A39" s="6" t="s">
        <v>44</v>
      </c>
      <c r="C39" s="6" t="s">
        <v>135</v>
      </c>
      <c r="E39" s="22">
        <v>362898</v>
      </c>
      <c r="F39" s="21"/>
      <c r="G39" s="22">
        <v>12</v>
      </c>
      <c r="H39" s="21"/>
      <c r="I39" s="22">
        <v>4354776</v>
      </c>
      <c r="J39" s="21"/>
      <c r="K39" s="22">
        <v>220853</v>
      </c>
      <c r="L39" s="21"/>
      <c r="M39" s="22">
        <v>4133923</v>
      </c>
      <c r="N39" s="21"/>
      <c r="O39" s="22">
        <v>4354776</v>
      </c>
      <c r="P39" s="21"/>
      <c r="Q39" s="22">
        <v>220853</v>
      </c>
      <c r="R39" s="21"/>
      <c r="S39" s="22">
        <f t="shared" si="0"/>
        <v>4133923</v>
      </c>
    </row>
    <row r="40" spans="1:19" ht="21.75" customHeight="1">
      <c r="A40" s="6" t="s">
        <v>41</v>
      </c>
      <c r="C40" s="6" t="s">
        <v>136</v>
      </c>
      <c r="E40" s="22">
        <v>10000000</v>
      </c>
      <c r="F40" s="21"/>
      <c r="G40" s="22">
        <v>700</v>
      </c>
      <c r="H40" s="21"/>
      <c r="I40" s="22">
        <v>0</v>
      </c>
      <c r="J40" s="21"/>
      <c r="K40" s="22">
        <v>0</v>
      </c>
      <c r="L40" s="21"/>
      <c r="M40" s="22">
        <v>0</v>
      </c>
      <c r="N40" s="21"/>
      <c r="O40" s="22">
        <v>7000000000</v>
      </c>
      <c r="P40" s="21"/>
      <c r="Q40" s="22">
        <v>0</v>
      </c>
      <c r="R40" s="21"/>
      <c r="S40" s="22">
        <f t="shared" si="0"/>
        <v>7000000000</v>
      </c>
    </row>
    <row r="41" spans="1:19" ht="21.75" customHeight="1">
      <c r="A41" s="6" t="s">
        <v>35</v>
      </c>
      <c r="C41" s="6" t="s">
        <v>137</v>
      </c>
      <c r="E41" s="22">
        <v>1000000</v>
      </c>
      <c r="F41" s="21"/>
      <c r="G41" s="22">
        <v>2480</v>
      </c>
      <c r="H41" s="21"/>
      <c r="I41" s="22">
        <v>0</v>
      </c>
      <c r="J41" s="21"/>
      <c r="K41" s="22">
        <v>0</v>
      </c>
      <c r="L41" s="21"/>
      <c r="M41" s="22">
        <v>0</v>
      </c>
      <c r="N41" s="21"/>
      <c r="O41" s="22">
        <v>2480000000</v>
      </c>
      <c r="P41" s="21"/>
      <c r="Q41" s="22">
        <v>250443350</v>
      </c>
      <c r="R41" s="21"/>
      <c r="S41" s="22">
        <f t="shared" si="0"/>
        <v>2229556650</v>
      </c>
    </row>
    <row r="42" spans="1:19" ht="21.75" customHeight="1">
      <c r="A42" s="6" t="s">
        <v>64</v>
      </c>
      <c r="C42" s="6" t="s">
        <v>114</v>
      </c>
      <c r="E42" s="22">
        <v>1562500</v>
      </c>
      <c r="F42" s="21"/>
      <c r="G42" s="22">
        <v>320</v>
      </c>
      <c r="H42" s="21"/>
      <c r="I42" s="22">
        <v>500000000</v>
      </c>
      <c r="J42" s="21"/>
      <c r="K42" s="22">
        <v>7754552</v>
      </c>
      <c r="L42" s="21"/>
      <c r="M42" s="22">
        <v>492245448</v>
      </c>
      <c r="N42" s="21"/>
      <c r="O42" s="22">
        <v>500000000</v>
      </c>
      <c r="P42" s="21"/>
      <c r="Q42" s="22">
        <v>7754552</v>
      </c>
      <c r="R42" s="21"/>
      <c r="S42" s="22">
        <f t="shared" si="0"/>
        <v>492245448</v>
      </c>
    </row>
    <row r="43" spans="1:19" ht="21.75" customHeight="1">
      <c r="A43" s="7" t="s">
        <v>49</v>
      </c>
      <c r="C43" s="7" t="s">
        <v>135</v>
      </c>
      <c r="E43" s="23">
        <v>17151934</v>
      </c>
      <c r="F43" s="21"/>
      <c r="G43" s="23">
        <v>6</v>
      </c>
      <c r="H43" s="21"/>
      <c r="I43" s="23">
        <v>102911604</v>
      </c>
      <c r="J43" s="21"/>
      <c r="K43" s="23">
        <v>6720220</v>
      </c>
      <c r="L43" s="21"/>
      <c r="M43" s="23">
        <v>96191384</v>
      </c>
      <c r="N43" s="21"/>
      <c r="O43" s="23">
        <v>102911604</v>
      </c>
      <c r="P43" s="21"/>
      <c r="Q43" s="23">
        <v>6720220</v>
      </c>
      <c r="R43" s="21"/>
      <c r="S43" s="22">
        <f t="shared" si="0"/>
        <v>96191384</v>
      </c>
    </row>
    <row r="44" spans="1:19" ht="21.75" customHeight="1" thickBot="1">
      <c r="A44" s="10" t="s">
        <v>68</v>
      </c>
      <c r="C44" s="11"/>
      <c r="E44" s="24"/>
      <c r="F44" s="21"/>
      <c r="G44" s="24"/>
      <c r="H44" s="21"/>
      <c r="I44" s="24">
        <f>SUM(I8:I43)</f>
        <v>58914949762</v>
      </c>
      <c r="J44" s="21"/>
      <c r="K44" s="24">
        <f>SUM(K8:K43)</f>
        <v>2599245828</v>
      </c>
      <c r="L44" s="21"/>
      <c r="M44" s="24">
        <f>SUM(M8:M43)</f>
        <v>56315703934</v>
      </c>
      <c r="N44" s="21"/>
      <c r="O44" s="24">
        <f>SUM(O8:O43)</f>
        <v>146518423792</v>
      </c>
      <c r="P44" s="21"/>
      <c r="Q44" s="24">
        <f>SUM(Q8:Q43)</f>
        <v>4440018114</v>
      </c>
      <c r="R44" s="21"/>
      <c r="S44" s="24">
        <f>SUM(S8:S43)</f>
        <v>142078405678</v>
      </c>
    </row>
    <row r="45" spans="1:19" ht="13.5" thickTop="1"/>
    <row r="49" spans="17:19" ht="18.75">
      <c r="S49" s="22"/>
    </row>
    <row r="51" spans="17:19">
      <c r="Q51" s="28"/>
    </row>
  </sheetData>
  <mergeCells count="9">
    <mergeCell ref="A1:S1"/>
    <mergeCell ref="A2:S2"/>
    <mergeCell ref="A3:S3"/>
    <mergeCell ref="A5:S5"/>
    <mergeCell ref="A6:A7"/>
    <mergeCell ref="C6:G6"/>
    <mergeCell ref="I6:M6"/>
    <mergeCell ref="O6:S6"/>
    <mergeCell ref="A4:XFD4"/>
  </mergeCells>
  <pageMargins left="0.39" right="0.39" top="0.39" bottom="0.39" header="0" footer="0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0</vt:lpstr>
      <vt:lpstr>1-1</vt:lpstr>
      <vt:lpstr>2-1</vt:lpstr>
      <vt:lpstr>2</vt:lpstr>
      <vt:lpstr>1-2</vt:lpstr>
      <vt:lpstr>2-2</vt:lpstr>
      <vt:lpstr>3-2</vt:lpstr>
      <vt:lpstr>درآمد ناشی از فروش</vt:lpstr>
      <vt:lpstr>درآمد سود سهام</vt:lpstr>
      <vt:lpstr>درآمد ناشی از تغییر قیمت اوراق</vt:lpstr>
      <vt:lpstr>سود سپرده بانکی</vt:lpstr>
      <vt:lpstr>'0'!Print_Area</vt:lpstr>
      <vt:lpstr>'1-1'!Print_Area</vt:lpstr>
      <vt:lpstr>'1-2'!Print_Area</vt:lpstr>
      <vt:lpstr>'2'!Print_Area</vt:lpstr>
      <vt:lpstr>'2-1'!Print_Area</vt:lpstr>
      <vt:lpstr>'2-2'!Print_Area</vt:lpstr>
      <vt:lpstr>'3-2'!Print_Area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Mohammad Nikomaram</cp:lastModifiedBy>
  <cp:lastPrinted>2024-07-29T08:14:29Z</cp:lastPrinted>
  <dcterms:created xsi:type="dcterms:W3CDTF">2024-07-25T06:58:43Z</dcterms:created>
  <dcterms:modified xsi:type="dcterms:W3CDTF">2024-07-30T10:06:58Z</dcterms:modified>
</cp:coreProperties>
</file>