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5-پتروشیمی دماوند\عملیات حسابداری\گزارش پرتفوی\1403\14030531\"/>
    </mc:Choice>
  </mc:AlternateContent>
  <xr:revisionPtr revIDLastSave="0" documentId="13_ncr:1_{EB3931B0-EEDE-4E5F-8B90-8F908BAAE0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22" r:id="rId1"/>
    <sheet name="سهام" sheetId="2" r:id="rId2"/>
    <sheet name="اوراق" sheetId="5" r:id="rId3"/>
    <sheet name="تعدیل قیمت" sheetId="6" r:id="rId4"/>
    <sheet name="سپرده" sheetId="7" r:id="rId5"/>
    <sheet name="درآمد" sheetId="8" r:id="rId6"/>
    <sheet name="درآمد سرمایه گذاری در سهام" sheetId="9" r:id="rId7"/>
    <sheet name="درآمد سرمایه گذاری در اوراق به" sheetId="11" r:id="rId8"/>
    <sheet name="درآمد سپرده بانکی" sheetId="13" r:id="rId9"/>
    <sheet name="سایر درآمدها" sheetId="14" r:id="rId10"/>
    <sheet name="درآمد سود سهام" sheetId="15" r:id="rId11"/>
    <sheet name="سود اوراق بهادار" sheetId="17" r:id="rId12"/>
    <sheet name="سود سپرده بانکی" sheetId="18" r:id="rId13"/>
    <sheet name="درآمد ناشی از فروش" sheetId="19" r:id="rId14"/>
    <sheet name="درآمد ناشی از تغییر قیمت اوراق" sheetId="21" r:id="rId15"/>
  </sheets>
  <definedNames>
    <definedName name="_xlnm.Print_Area" localSheetId="0">'0'!$A$1:$H$33</definedName>
    <definedName name="_xlnm.Print_Area" localSheetId="2">اوراق!$A$1:$AM$10</definedName>
    <definedName name="_xlnm.Print_Area" localSheetId="3">'تعدیل قیمت'!$A$1:$N$10</definedName>
    <definedName name="_xlnm.Print_Area" localSheetId="5">درآمد!$A$1:$K$12</definedName>
    <definedName name="_xlnm.Print_Area" localSheetId="8">'درآمد سپرده بانکی'!$A$1:$K$10</definedName>
    <definedName name="_xlnm.Print_Area" localSheetId="7">'درآمد سرمایه گذاری در اوراق به'!$A$1:$S$10</definedName>
    <definedName name="_xlnm.Print_Area" localSheetId="6">'درآمد سرمایه گذاری در سهام'!$A$1:$X$67</definedName>
    <definedName name="_xlnm.Print_Area" localSheetId="10">'درآمد سود سهام'!$A$1:$T$49</definedName>
    <definedName name="_xlnm.Print_Area" localSheetId="14">'درآمد ناشی از تغییر قیمت اوراق'!$A$1:$S$61</definedName>
    <definedName name="_xlnm.Print_Area" localSheetId="13">'درآمد ناشی از فروش'!$A$1:$S$52</definedName>
    <definedName name="_xlnm.Print_Area" localSheetId="9">'سایر درآمدها'!$A$1:$G$10</definedName>
    <definedName name="_xlnm.Print_Area" localSheetId="4">سپرده!$A$1:$M$11</definedName>
    <definedName name="_xlnm.Print_Area" localSheetId="11">'سود اوراق بهادار'!$A$1:$U$9</definedName>
    <definedName name="_xlnm.Print_Area" localSheetId="12">'سود سپرده بانکی'!$A$1:$N$10</definedName>
    <definedName name="_xlnm.Print_Area" localSheetId="1">سهام!$A$1:$AC$61</definedName>
  </definedNames>
  <calcPr calcId="191029"/>
</workbook>
</file>

<file path=xl/calcChain.xml><?xml version="1.0" encoding="utf-8"?>
<calcChain xmlns="http://schemas.openxmlformats.org/spreadsheetml/2006/main">
  <c r="Q61" i="21" l="1"/>
  <c r="L67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9" i="9"/>
  <c r="W67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9" i="9"/>
  <c r="Q52" i="19"/>
  <c r="C10" i="18"/>
  <c r="E10" i="18"/>
  <c r="G10" i="18"/>
  <c r="I10" i="18"/>
  <c r="K10" i="18"/>
  <c r="M10" i="18"/>
  <c r="N9" i="17"/>
  <c r="P9" i="17"/>
  <c r="T9" i="17"/>
  <c r="J9" i="17"/>
  <c r="Q49" i="15"/>
  <c r="F10" i="14"/>
  <c r="J10" i="13"/>
  <c r="F9" i="13"/>
  <c r="F10" i="13" s="1"/>
  <c r="J9" i="13"/>
  <c r="F8" i="13"/>
  <c r="J8" i="13"/>
  <c r="D11" i="7"/>
  <c r="F11" i="7"/>
  <c r="H11" i="7"/>
  <c r="J11" i="7"/>
  <c r="L11" i="7"/>
  <c r="L10" i="7"/>
  <c r="L9" i="7"/>
  <c r="V10" i="5"/>
  <c r="X10" i="5"/>
  <c r="AD10" i="5"/>
  <c r="AH10" i="5"/>
  <c r="AJ10" i="5"/>
  <c r="AL10" i="5"/>
  <c r="AL9" i="5"/>
  <c r="Z61" i="2"/>
  <c r="V61" i="2"/>
  <c r="F61" i="2"/>
  <c r="L61" i="2"/>
  <c r="H61" i="2"/>
  <c r="J61" i="2"/>
  <c r="N61" i="2"/>
  <c r="P61" i="2"/>
  <c r="R61" i="2"/>
  <c r="T61" i="2"/>
  <c r="X61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9" i="2"/>
  <c r="I49" i="15" l="1"/>
  <c r="K49" i="15"/>
  <c r="M49" i="15"/>
  <c r="O49" i="15"/>
  <c r="S49" i="15"/>
  <c r="D10" i="14"/>
  <c r="F11" i="8"/>
  <c r="D10" i="13"/>
  <c r="H10" i="13"/>
  <c r="F10" i="8"/>
  <c r="J9" i="8"/>
  <c r="J8" i="8"/>
  <c r="F9" i="8"/>
  <c r="U67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9" i="9"/>
  <c r="P67" i="9"/>
  <c r="D67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9" i="9"/>
  <c r="J67" i="9" s="1"/>
  <c r="F67" i="9"/>
  <c r="S67" i="9"/>
  <c r="N67" i="9"/>
  <c r="H67" i="9"/>
  <c r="Q8" i="21"/>
  <c r="C61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60" i="21"/>
  <c r="I9" i="21"/>
  <c r="I8" i="21"/>
  <c r="J11" i="8" l="1"/>
  <c r="F12" i="8"/>
  <c r="J10" i="8"/>
  <c r="J12" i="8" s="1"/>
  <c r="I61" i="21"/>
  <c r="H8" i="8" l="1"/>
  <c r="H11" i="8"/>
  <c r="H9" i="8"/>
  <c r="H10" i="8"/>
  <c r="O61" i="21"/>
  <c r="M61" i="21"/>
  <c r="K61" i="21"/>
  <c r="E61" i="21"/>
  <c r="G61" i="21"/>
  <c r="H12" i="8" l="1"/>
  <c r="F8" i="8"/>
  <c r="AB61" i="2"/>
</calcChain>
</file>

<file path=xl/sharedStrings.xml><?xml version="1.0" encoding="utf-8"?>
<sst xmlns="http://schemas.openxmlformats.org/spreadsheetml/2006/main" count="557" uniqueCount="197">
  <si>
    <t>صندوق سرمایه گذاری بخشی پتروشیمی دماوند</t>
  </si>
  <si>
    <t>صورت وضعیت پرتفوی</t>
  </si>
  <si>
    <t>برای ماه منتهی به 1403/05/31</t>
  </si>
  <si>
    <t>-1</t>
  </si>
  <si>
    <t>سرمایه گذاری ها</t>
  </si>
  <si>
    <t>-1-1</t>
  </si>
  <si>
    <t>سرمایه گذاری در سهام و حق تقدم سهام</t>
  </si>
  <si>
    <t>1403/04/31</t>
  </si>
  <si>
    <t>تغییرات طی دوره</t>
  </si>
  <si>
    <t>1403/05/31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</si>
  <si>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</si>
  <si>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</si>
  <si>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</si>
  <si>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</si>
  <si>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</si>
  <si>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</si>
  <si>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</si>
  <si>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</si>
  <si>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</si>
  <si>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آنتی بیوتیک سازی ایران</t>
  </si>
  <si>
    <t>ایرکا پارت صنعت</t>
  </si>
  <si>
    <t>بهمن  دیزل</t>
  </si>
  <si>
    <t>بیمه اتکایی ایران معین</t>
  </si>
  <si>
    <t>پاکدیس</t>
  </si>
  <si>
    <t>پتروشیمی بوعلی سینا</t>
  </si>
  <si>
    <t>پتروشیمی تندگویان</t>
  </si>
  <si>
    <t>پتروشیمی جم</t>
  </si>
  <si>
    <t>پتروشیمی جم پیلن</t>
  </si>
  <si>
    <t>پتروشیمی زاگرس</t>
  </si>
  <si>
    <t>پتروشیمی شازند</t>
  </si>
  <si>
    <t>پتروشیمی نوری</t>
  </si>
  <si>
    <t>پتروشیمی‌شیراز</t>
  </si>
  <si>
    <t>پخش هجرت</t>
  </si>
  <si>
    <t>پدیده شیمی قرن</t>
  </si>
  <si>
    <t>تامین سرمایه دماوند</t>
  </si>
  <si>
    <t>تامین‌ ماسه‌ ریخته‌گری‌</t>
  </si>
  <si>
    <t>توسعه خدمات دریایی وبندری سینا</t>
  </si>
  <si>
    <t>تولیدات پتروشیمی قائد بصیر</t>
  </si>
  <si>
    <t>تولیدی و صنعتی گوهرفام</t>
  </si>
  <si>
    <t>تولیدی‌مهرام‌</t>
  </si>
  <si>
    <t>داروسازی شهید قاضی</t>
  </si>
  <si>
    <t>دوده‌ صنعتی‌ پارس‌</t>
  </si>
  <si>
    <t>رادیاتور ایران‌</t>
  </si>
  <si>
    <t>زامیاد</t>
  </si>
  <si>
    <t>س. نفت و گاز و پتروشیمی تأمین</t>
  </si>
  <si>
    <t>سیمان آبیک</t>
  </si>
  <si>
    <t>سیمان ساوه</t>
  </si>
  <si>
    <t>صبا فولاد خلیج فارس</t>
  </si>
  <si>
    <t>صنایع پتروشیمی تخت جمشید</t>
  </si>
  <si>
    <t>صنایع شیمیایی کیمیاگران امروز</t>
  </si>
  <si>
    <t>صنایع فروآلیاژ ایران</t>
  </si>
  <si>
    <t>صنعتی‌ آما</t>
  </si>
  <si>
    <t>فرآوری زغال سنگ پروده طبس</t>
  </si>
  <si>
    <t>فولاد کاوه جنوب کیش</t>
  </si>
  <si>
    <t>گروه‌صنعتی‌سپاهان‌</t>
  </si>
  <si>
    <t>گسترش سوخت سبززاگرس(سهامی عام)</t>
  </si>
  <si>
    <t>گسترش نفت و گاز پارسیان</t>
  </si>
  <si>
    <t>گلتاش‌</t>
  </si>
  <si>
    <t>معدنی‌ املاح‌  ایران‌</t>
  </si>
  <si>
    <t>ملی شیمی کشاورز</t>
  </si>
  <si>
    <t>نورایستا پلاستیک</t>
  </si>
  <si>
    <t>نیروکلر</t>
  </si>
  <si>
    <t>کاشی‌ الوند</t>
  </si>
  <si>
    <t>کربن‌ ایران‌</t>
  </si>
  <si>
    <t>کشاورزی‌ ودامپروی‌ مگسال‌</t>
  </si>
  <si>
    <t>کشت و دام قیام اصفهان</t>
  </si>
  <si>
    <t>کشت وصنعت شریف آباد</t>
  </si>
  <si>
    <t>کشتیرانی دریای خزر</t>
  </si>
  <si>
    <t>کلر پارس</t>
  </si>
  <si>
    <t>تایدواترخاورمیانه</t>
  </si>
  <si>
    <t>پتروشیمی پردیس</t>
  </si>
  <si>
    <t>جمع</t>
  </si>
  <si>
    <t>نام سهام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</si>
  <si>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</si>
  <si>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</si>
  <si>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</si>
  <si>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</si>
  <si>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</si>
  <si>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</si>
  <si>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</si>
  <si>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</si>
  <si>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</si>
  <si>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</si>
  <si>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اخابر61-3ماهه23%</t>
  </si>
  <si>
    <t>بله</t>
  </si>
  <si>
    <t>1402/11/14</t>
  </si>
  <si>
    <t>1406/11/14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</si>
  <si>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</si>
  <si>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</si>
  <si>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</si>
  <si>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</si>
  <si>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</si>
  <si>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</si>
  <si>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</si>
  <si>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</si>
  <si>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0.00%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</si>
  <si>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</si>
  <si>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</si>
  <si>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</si>
  <si>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</si>
  <si>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</si>
  <si>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</si>
  <si>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</si>
  <si>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سینا گیشا 39981643700381</t>
  </si>
  <si>
    <t>سپرده کوتاه مدت بانک پاسارگاد جهان کودک 2908100152310221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</si>
  <si>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</si>
  <si>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</si>
  <si>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</si>
  <si>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</si>
  <si>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</si>
  <si>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</si>
  <si>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</si>
  <si>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</si>
  <si>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</si>
  <si>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</si>
  <si>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</si>
  <si>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</si>
  <si>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</si>
  <si>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</si>
  <si>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</si>
  <si>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</si>
  <si>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</si>
  <si>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</si>
  <si>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</si>
  <si>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</si>
  <si>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</si>
  <si>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</si>
  <si>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</si>
  <si>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پارس‌ دارو</t>
  </si>
  <si>
    <t>سیمان‌هگمتان‌</t>
  </si>
  <si>
    <t>ذغال‌سنگ‌ نگین‌ ط‌بس‌</t>
  </si>
  <si>
    <t>صنعتی مینو</t>
  </si>
  <si>
    <t>دارویی‌ رازک‌</t>
  </si>
  <si>
    <t>فولاد امیرکبیرکاشان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</si>
  <si>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</si>
  <si>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</si>
  <si>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</si>
  <si>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</si>
  <si>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</si>
  <si>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</si>
  <si>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</si>
  <si>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</si>
  <si>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</si>
  <si>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</si>
  <si>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</si>
  <si>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</si>
  <si>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</si>
  <si>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</si>
  <si>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</si>
  <si>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</si>
  <si>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</si>
  <si>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</si>
  <si>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1403/05/23</t>
  </si>
  <si>
    <t>1403/04/23</t>
  </si>
  <si>
    <t>1403/04/13</t>
  </si>
  <si>
    <t>1403/04/30</t>
  </si>
  <si>
    <t>1403/03/23</t>
  </si>
  <si>
    <t>1403/02/26</t>
  </si>
  <si>
    <t>1403/02/18</t>
  </si>
  <si>
    <t>1403/04/29</t>
  </si>
  <si>
    <t>1403/05/11</t>
  </si>
  <si>
    <t>1403/04/11</t>
  </si>
  <si>
    <t>1403/03/13</t>
  </si>
  <si>
    <t>1403/02/31</t>
  </si>
  <si>
    <t>1403/03/26</t>
  </si>
  <si>
    <t>1403/04/28</t>
  </si>
  <si>
    <t>1403/03/21</t>
  </si>
  <si>
    <t>1403/03/31</t>
  </si>
  <si>
    <t>1403/04/03</t>
  </si>
  <si>
    <t>1403/03/30</t>
  </si>
  <si>
    <t>1403/04/16</t>
  </si>
  <si>
    <t>1403/02/23</t>
  </si>
  <si>
    <t>1403/02/17</t>
  </si>
  <si>
    <t>1403/04/10</t>
  </si>
  <si>
    <t>1403/02/30</t>
  </si>
  <si>
    <t>1403/02/24</t>
  </si>
  <si>
    <t>1403/04/20</t>
  </si>
  <si>
    <t>1403/01/29</t>
  </si>
  <si>
    <t>1403/02/19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</si>
  <si>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</si>
  <si>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</si>
  <si>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</si>
  <si>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</si>
  <si>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</si>
  <si>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</si>
  <si>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</si>
  <si>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</si>
  <si>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</si>
  <si>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</si>
  <si>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</si>
  <si>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</si>
  <si>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 آنتی بیوتیک سازی ایران</t>
  </si>
  <si>
    <t xml:space="preserve"> بهمن دیزل</t>
  </si>
  <si>
    <t xml:space="preserve"> کشتیرانی دریای خزر</t>
  </si>
  <si>
    <t xml:space="preserve"> از کل درآمدها</t>
  </si>
  <si>
    <t>بابت تنزیل سود سهام در سال مالی قبل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</si>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</sst>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#,##0.00;\(#,##0.00\)"/>
  </numFmts>
  <fonts count="16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IRANSans"/>
    </font>
    <font>
      <sz val="10"/>
      <color rgb="FFFF0000"/>
      <name val="IRANSans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  <font>
      <b/>
      <u/>
      <sz val="14"/>
      <color indexed="8"/>
      <name val="B Nazanin"/>
      <charset val="178"/>
    </font>
    <font>
      <u/>
      <sz val="14"/>
      <color indexed="8"/>
      <name val="B Nazanin"/>
      <charset val="178"/>
    </font>
    <font>
      <b/>
      <u/>
      <sz val="14"/>
      <name val="B Nazanin"/>
      <charset val="178"/>
    </font>
    <font>
      <sz val="14"/>
      <color indexed="8"/>
      <name val="B Nazanin"/>
      <charset val="178"/>
    </font>
    <font>
      <sz val="12"/>
      <color indexed="8"/>
      <name val="B Nazanin"/>
      <charset val="178"/>
    </font>
    <font>
      <b/>
      <sz val="14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06"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3" fontId="0" fillId="0" borderId="0" xfId="0" applyNumberFormat="1" applyAlignment="1">
      <alignment horizontal="left"/>
    </xf>
    <xf numFmtId="3" fontId="5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37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left" vertical="top"/>
    </xf>
    <xf numFmtId="3" fontId="4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7" fontId="4" fillId="0" borderId="2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7" fontId="4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4" fontId="4" fillId="0" borderId="4" xfId="0" applyNumberFormat="1" applyFont="1" applyBorder="1" applyAlignment="1">
      <alignment horizontal="right" vertical="top"/>
    </xf>
    <xf numFmtId="164" fontId="4" fillId="0" borderId="5" xfId="0" applyNumberFormat="1" applyFont="1" applyBorder="1" applyAlignment="1">
      <alignment horizontal="right" vertical="top"/>
    </xf>
    <xf numFmtId="3" fontId="8" fillId="0" borderId="0" xfId="0" applyNumberFormat="1" applyFont="1" applyAlignment="1">
      <alignment horizontal="left"/>
    </xf>
    <xf numFmtId="3" fontId="4" fillId="0" borderId="2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4" fontId="4" fillId="0" borderId="6" xfId="0" applyNumberFormat="1" applyFont="1" applyBorder="1" applyAlignment="1">
      <alignment horizontal="center" vertical="top"/>
    </xf>
    <xf numFmtId="3" fontId="4" fillId="0" borderId="6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top"/>
    </xf>
    <xf numFmtId="165" fontId="0" fillId="0" borderId="0" xfId="0" applyNumberFormat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top"/>
    </xf>
    <xf numFmtId="4" fontId="4" fillId="0" borderId="6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164" fontId="4" fillId="0" borderId="7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top"/>
    </xf>
    <xf numFmtId="3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1" applyFont="1"/>
    <xf numFmtId="0" fontId="11" fillId="0" borderId="0" xfId="1" applyFont="1"/>
    <xf numFmtId="0" fontId="14" fillId="0" borderId="0" xfId="1" applyFont="1"/>
    <xf numFmtId="0" fontId="13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37" fontId="12" fillId="0" borderId="0" xfId="1" applyNumberFormat="1" applyFont="1" applyAlignment="1">
      <alignment horizontal="center" vertical="center"/>
    </xf>
    <xf numFmtId="0" fontId="13" fillId="0" borderId="0" xfId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7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7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7" fontId="4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4" fontId="4" fillId="0" borderId="4" xfId="0" applyNumberFormat="1" applyFont="1" applyBorder="1" applyAlignment="1">
      <alignment horizontal="right" vertical="top"/>
    </xf>
    <xf numFmtId="164" fontId="4" fillId="0" borderId="5" xfId="0" applyNumberFormat="1" applyFont="1" applyBorder="1" applyAlignment="1">
      <alignment horizontal="right" vertical="top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BA2DF1FD-A29F-4D5A-BBDB-F74944506E4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95250</xdr:rowOff>
    </xdr:from>
    <xdr:to>
      <xdr:col>7</xdr:col>
      <xdr:colOff>841375</xdr:colOff>
      <xdr:row>33</xdr:row>
      <xdr:rowOff>15875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FB5091-EBD5-4E6C-3117-FCB8D2DFC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091875" y="95250"/>
          <a:ext cx="6365875" cy="9112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89C5-EBAE-4E6F-A34D-A655290388F6}">
  <sheetPr>
    <tabColor theme="0" tint="-0.14999847407452621"/>
  </sheetPr>
  <dimension ref="A1:V29"/>
  <sheetViews>
    <sheetView rightToLeft="1" tabSelected="1" view="pageBreakPreview" zoomScaleNormal="100" zoomScaleSheetLayoutView="100" workbookViewId="0">
      <selection activeCell="P26" sqref="P26"/>
    </sheetView>
  </sheetViews>
  <sheetFormatPr defaultRowHeight="18.75"/>
  <cols>
    <col min="1" max="1" width="3.7109375" style="74" customWidth="1"/>
    <col min="2" max="8" width="13.42578125" style="74" customWidth="1"/>
    <col min="9" max="9" width="9.140625" style="74"/>
    <col min="10" max="10" width="12.42578125" style="74" bestFit="1" customWidth="1"/>
    <col min="11" max="16384" width="9.140625" style="74"/>
  </cols>
  <sheetData>
    <row r="1" spans="1:22" s="73" customFormat="1" ht="24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s="73" customFormat="1" ht="22.5"/>
    <row r="3" spans="1:22" s="73" customFormat="1" ht="22.5"/>
    <row r="4" spans="1:22" s="73" customFormat="1" ht="22.5"/>
    <row r="17" spans="1:8" ht="24">
      <c r="A17" s="77"/>
      <c r="B17" s="78"/>
      <c r="C17" s="78"/>
      <c r="D17" s="78"/>
      <c r="E17" s="78"/>
      <c r="F17" s="78"/>
      <c r="G17" s="78"/>
      <c r="H17" s="78"/>
    </row>
    <row r="18" spans="1:8" ht="33" customHeight="1">
      <c r="A18" s="77"/>
      <c r="B18" s="78"/>
      <c r="C18" s="78"/>
      <c r="D18" s="78"/>
      <c r="E18" s="78"/>
      <c r="F18" s="78"/>
      <c r="G18" s="78"/>
      <c r="H18" s="78"/>
    </row>
    <row r="19" spans="1:8" ht="33" customHeight="1">
      <c r="A19" s="77"/>
      <c r="B19" s="78"/>
      <c r="C19" s="78"/>
      <c r="D19" s="78"/>
      <c r="E19" s="78"/>
      <c r="F19" s="78"/>
      <c r="G19" s="78"/>
      <c r="H19" s="78"/>
    </row>
    <row r="20" spans="1:8" ht="33" customHeight="1">
      <c r="A20" s="77"/>
      <c r="B20" s="78"/>
      <c r="C20" s="78"/>
      <c r="D20" s="78"/>
      <c r="E20" s="78"/>
      <c r="F20" s="78"/>
      <c r="G20" s="78"/>
      <c r="H20" s="78"/>
    </row>
    <row r="25" spans="1:8" s="75" customFormat="1" ht="39.75" customHeight="1">
      <c r="B25" s="76"/>
      <c r="C25" s="76"/>
      <c r="D25" s="76"/>
      <c r="E25" s="76"/>
      <c r="F25" s="76"/>
      <c r="G25" s="76"/>
      <c r="H25" s="76"/>
    </row>
    <row r="26" spans="1:8" s="75" customFormat="1" ht="39.75" customHeight="1"/>
    <row r="29" spans="1:8">
      <c r="A29" s="74" t="s">
        <v>196</v>
      </c>
    </row>
  </sheetData>
  <mergeCells count="4">
    <mergeCell ref="A17:H17"/>
    <mergeCell ref="A18:H18"/>
    <mergeCell ref="A19:H19"/>
    <mergeCell ref="A20:H20"/>
  </mergeCells>
  <printOptions horizontalCentered="1"/>
  <pageMargins left="0.2" right="0.2" top="0.25" bottom="0.25" header="0.05" footer="0.05"/>
  <pageSetup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F10"/>
  <sheetViews>
    <sheetView rightToLeft="1" view="pageBreakPreview" zoomScale="60" zoomScaleNormal="100" workbookViewId="0">
      <selection sqref="A1:F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79" t="s">
        <v>0</v>
      </c>
      <c r="B1" s="79"/>
      <c r="C1" s="79"/>
      <c r="D1" s="79"/>
      <c r="E1" s="79"/>
      <c r="F1" s="79"/>
    </row>
    <row r="2" spans="1:6" ht="21.75" customHeight="1">
      <c r="A2" s="79" t="s">
        <v>105</v>
      </c>
      <c r="B2" s="79"/>
      <c r="C2" s="79"/>
      <c r="D2" s="79"/>
      <c r="E2" s="79"/>
      <c r="F2" s="79"/>
    </row>
    <row r="3" spans="1:6" ht="21.75" customHeight="1">
      <c r="A3" s="79" t="s">
        <v>2</v>
      </c>
      <c r="B3" s="79"/>
      <c r="C3" s="79"/>
      <c r="D3" s="79"/>
      <c r="E3" s="79"/>
      <c r="F3" s="79"/>
    </row>
    <row r="4" spans="1:6" ht="14.45" customHeight="1"/>
    <row r="5" spans="1:6" ht="29.1" customHeight="1">
      <c r="A5" s="11" t="s">
        <v>143</v>
      </c>
      <c r="B5" s="80" t="s">
        <v>118</v>
      </c>
      <c r="C5" s="80"/>
      <c r="D5" s="80"/>
      <c r="E5" s="80"/>
      <c r="F5" s="80"/>
    </row>
    <row r="6" spans="1:6" ht="14.45" customHeight="1">
      <c r="D6" s="12" t="s">
        <v>122</v>
      </c>
      <c r="F6" s="12" t="s">
        <v>9</v>
      </c>
    </row>
    <row r="7" spans="1:6" ht="14.45" customHeight="1">
      <c r="A7" s="81" t="s">
        <v>118</v>
      </c>
      <c r="B7" s="81"/>
      <c r="D7" s="14" t="s">
        <v>100</v>
      </c>
      <c r="F7" s="14" t="s">
        <v>100</v>
      </c>
    </row>
    <row r="8" spans="1:6" ht="21.75" customHeight="1">
      <c r="A8" s="83" t="s">
        <v>195</v>
      </c>
      <c r="B8" s="83"/>
      <c r="D8" s="38">
        <v>47549428</v>
      </c>
      <c r="E8" s="19"/>
      <c r="F8" s="38">
        <v>314558308</v>
      </c>
    </row>
    <row r="9" spans="1:6" ht="21.75" customHeight="1">
      <c r="A9" s="87" t="s">
        <v>144</v>
      </c>
      <c r="B9" s="87"/>
      <c r="D9" s="39">
        <v>9760685</v>
      </c>
      <c r="E9" s="19"/>
      <c r="F9" s="39">
        <v>23949565</v>
      </c>
    </row>
    <row r="10" spans="1:6" ht="21.75" customHeight="1">
      <c r="A10" s="89" t="s">
        <v>71</v>
      </c>
      <c r="B10" s="89"/>
      <c r="D10" s="26">
        <f>SUM(D8:D9)</f>
        <v>57310113</v>
      </c>
      <c r="E10" s="19"/>
      <c r="F10" s="26">
        <f>SUM(F8:F9)</f>
        <v>338507873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AA51"/>
  <sheetViews>
    <sheetView rightToLeft="1" view="pageBreakPreview" topLeftCell="B22" zoomScaleNormal="100" zoomScaleSheetLayoutView="100" workbookViewId="0">
      <selection activeCell="X7" sqref="X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customWidth="1"/>
    <col min="10" max="10" width="1.28515625" customWidth="1"/>
    <col min="11" max="11" width="12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5.140625" bestFit="1" customWidth="1"/>
    <col min="18" max="18" width="1.28515625" customWidth="1"/>
    <col min="19" max="19" width="17.5703125" bestFit="1" customWidth="1"/>
    <col min="20" max="20" width="0.28515625" customWidth="1"/>
  </cols>
  <sheetData>
    <row r="1" spans="1:27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27" ht="21.75" customHeight="1">
      <c r="A2" s="79" t="s">
        <v>105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27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27" ht="14.45" customHeight="1"/>
    <row r="5" spans="1:27" ht="14.45" customHeight="1">
      <c r="A5" s="80" t="s">
        <v>125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</row>
    <row r="6" spans="1:27" ht="14.45" customHeight="1">
      <c r="A6" s="81" t="s">
        <v>72</v>
      </c>
      <c r="C6" s="81" t="s">
        <v>145</v>
      </c>
      <c r="D6" s="81"/>
      <c r="E6" s="81"/>
      <c r="F6" s="81"/>
      <c r="G6" s="81"/>
      <c r="I6" s="81" t="s">
        <v>122</v>
      </c>
      <c r="J6" s="81"/>
      <c r="K6" s="81"/>
      <c r="L6" s="81"/>
      <c r="M6" s="81"/>
      <c r="O6" s="81" t="s">
        <v>123</v>
      </c>
      <c r="P6" s="81"/>
      <c r="Q6" s="81"/>
      <c r="R6" s="81"/>
      <c r="S6" s="81"/>
    </row>
    <row r="7" spans="1:27" ht="42">
      <c r="A7" s="81"/>
      <c r="C7" s="28" t="s">
        <v>146</v>
      </c>
      <c r="D7" s="13"/>
      <c r="E7" s="28" t="s">
        <v>147</v>
      </c>
      <c r="F7" s="13"/>
      <c r="G7" s="28" t="s">
        <v>148</v>
      </c>
      <c r="I7" s="28" t="s">
        <v>149</v>
      </c>
      <c r="J7" s="13"/>
      <c r="K7" s="28" t="s">
        <v>150</v>
      </c>
      <c r="L7" s="13"/>
      <c r="M7" s="28" t="s">
        <v>151</v>
      </c>
      <c r="O7" s="28" t="s">
        <v>149</v>
      </c>
      <c r="P7" s="13"/>
      <c r="Q7" s="28" t="s">
        <v>150</v>
      </c>
      <c r="R7" s="13"/>
      <c r="S7" s="28" t="s">
        <v>151</v>
      </c>
    </row>
    <row r="8" spans="1:27" s="1" customFormat="1" ht="21.75" customHeight="1">
      <c r="A8" s="16" t="s">
        <v>20</v>
      </c>
      <c r="B8"/>
      <c r="C8" s="48" t="s">
        <v>152</v>
      </c>
      <c r="D8" s="19"/>
      <c r="E8" s="38">
        <v>800000</v>
      </c>
      <c r="F8" s="19"/>
      <c r="G8" s="38">
        <v>70</v>
      </c>
      <c r="H8" s="19"/>
      <c r="I8" s="38">
        <v>56000000</v>
      </c>
      <c r="J8" s="19"/>
      <c r="K8" s="38">
        <v>3080906</v>
      </c>
      <c r="L8" s="19"/>
      <c r="M8" s="38">
        <v>52919094</v>
      </c>
      <c r="N8" s="19"/>
      <c r="O8" s="38">
        <v>56000000</v>
      </c>
      <c r="P8" s="19"/>
      <c r="Q8" s="38">
        <v>3080906</v>
      </c>
      <c r="R8" s="19"/>
      <c r="S8" s="38">
        <v>52919094</v>
      </c>
      <c r="T8"/>
      <c r="U8"/>
      <c r="V8"/>
      <c r="W8"/>
      <c r="X8"/>
      <c r="Y8"/>
      <c r="Z8"/>
      <c r="AA8"/>
    </row>
    <row r="9" spans="1:27" ht="21.75" customHeight="1">
      <c r="A9" s="21" t="s">
        <v>43</v>
      </c>
      <c r="C9" s="49" t="s">
        <v>153</v>
      </c>
      <c r="D9" s="19"/>
      <c r="E9" s="7">
        <v>1427620</v>
      </c>
      <c r="F9" s="19"/>
      <c r="G9" s="7">
        <v>103</v>
      </c>
      <c r="H9" s="19"/>
      <c r="I9" s="7">
        <v>0</v>
      </c>
      <c r="J9" s="19"/>
      <c r="K9" s="7">
        <v>0</v>
      </c>
      <c r="L9" s="19"/>
      <c r="M9" s="7">
        <v>0</v>
      </c>
      <c r="N9" s="19"/>
      <c r="O9" s="7">
        <v>147044860</v>
      </c>
      <c r="P9" s="19"/>
      <c r="Q9" s="7">
        <v>0</v>
      </c>
      <c r="R9" s="19"/>
      <c r="S9" s="7">
        <v>147044860</v>
      </c>
    </row>
    <row r="10" spans="1:27" s="1" customFormat="1" ht="21.75" customHeight="1">
      <c r="A10" s="21" t="s">
        <v>54</v>
      </c>
      <c r="B10"/>
      <c r="C10" s="49" t="s">
        <v>7</v>
      </c>
      <c r="D10" s="19"/>
      <c r="E10" s="7">
        <v>544508</v>
      </c>
      <c r="F10" s="19"/>
      <c r="G10" s="7">
        <v>1000</v>
      </c>
      <c r="H10" s="19"/>
      <c r="I10" s="7">
        <v>544508000</v>
      </c>
      <c r="J10" s="19"/>
      <c r="K10" s="7">
        <v>30953943</v>
      </c>
      <c r="L10" s="19"/>
      <c r="M10" s="7">
        <v>513554057</v>
      </c>
      <c r="N10" s="19"/>
      <c r="O10" s="7">
        <v>544508000</v>
      </c>
      <c r="P10" s="19"/>
      <c r="Q10" s="7">
        <v>30953943</v>
      </c>
      <c r="R10" s="19"/>
      <c r="S10" s="7">
        <v>513554057</v>
      </c>
      <c r="T10"/>
      <c r="U10"/>
      <c r="V10"/>
      <c r="W10"/>
      <c r="X10"/>
      <c r="Y10"/>
      <c r="Z10"/>
      <c r="AA10"/>
    </row>
    <row r="11" spans="1:27" ht="21.75" customHeight="1">
      <c r="A11" s="21" t="s">
        <v>42</v>
      </c>
      <c r="C11" s="49" t="s">
        <v>154</v>
      </c>
      <c r="D11" s="19"/>
      <c r="E11" s="7">
        <v>543376</v>
      </c>
      <c r="F11" s="19"/>
      <c r="G11" s="7">
        <v>52</v>
      </c>
      <c r="H11" s="19"/>
      <c r="I11" s="7">
        <v>0</v>
      </c>
      <c r="J11" s="19"/>
      <c r="K11" s="7">
        <v>0</v>
      </c>
      <c r="L11" s="19"/>
      <c r="M11" s="7">
        <v>0</v>
      </c>
      <c r="N11" s="19"/>
      <c r="O11" s="7">
        <v>28255552</v>
      </c>
      <c r="P11" s="19"/>
      <c r="Q11" s="7">
        <v>1292738</v>
      </c>
      <c r="R11" s="19"/>
      <c r="S11" s="7">
        <v>26962814</v>
      </c>
    </row>
    <row r="12" spans="1:27" ht="21.75" customHeight="1">
      <c r="A12" s="21" t="s">
        <v>51</v>
      </c>
      <c r="C12" s="49" t="s">
        <v>155</v>
      </c>
      <c r="D12" s="19"/>
      <c r="E12" s="7">
        <v>4665754</v>
      </c>
      <c r="F12" s="19"/>
      <c r="G12" s="7">
        <v>630</v>
      </c>
      <c r="H12" s="19"/>
      <c r="I12" s="7">
        <v>0</v>
      </c>
      <c r="J12" s="19"/>
      <c r="K12" s="7">
        <v>0</v>
      </c>
      <c r="L12" s="19"/>
      <c r="M12" s="7">
        <v>0</v>
      </c>
      <c r="N12" s="19"/>
      <c r="O12" s="7">
        <v>2939425020</v>
      </c>
      <c r="P12" s="19"/>
      <c r="Q12" s="7">
        <v>168888849</v>
      </c>
      <c r="R12" s="19"/>
      <c r="S12" s="7">
        <v>2770536171</v>
      </c>
    </row>
    <row r="13" spans="1:27" ht="21.75" customHeight="1">
      <c r="A13" s="21" t="s">
        <v>31</v>
      </c>
      <c r="C13" s="49" t="s">
        <v>156</v>
      </c>
      <c r="D13" s="19"/>
      <c r="E13" s="7">
        <v>3937812</v>
      </c>
      <c r="F13" s="19"/>
      <c r="G13" s="7">
        <v>3286</v>
      </c>
      <c r="H13" s="19"/>
      <c r="I13" s="7">
        <v>0</v>
      </c>
      <c r="J13" s="19"/>
      <c r="K13" s="7">
        <v>0</v>
      </c>
      <c r="L13" s="19"/>
      <c r="M13" s="7">
        <v>0</v>
      </c>
      <c r="N13" s="19"/>
      <c r="O13" s="7">
        <v>12939650232</v>
      </c>
      <c r="P13" s="19"/>
      <c r="Q13" s="7">
        <v>0</v>
      </c>
      <c r="R13" s="19"/>
      <c r="S13" s="7">
        <v>12939650232</v>
      </c>
    </row>
    <row r="14" spans="1:27" ht="21.75" customHeight="1">
      <c r="A14" s="21" t="s">
        <v>129</v>
      </c>
      <c r="C14" s="49" t="s">
        <v>157</v>
      </c>
      <c r="D14" s="19"/>
      <c r="E14" s="7">
        <v>80206</v>
      </c>
      <c r="F14" s="19"/>
      <c r="G14" s="7">
        <v>7500</v>
      </c>
      <c r="H14" s="19"/>
      <c r="I14" s="7">
        <v>0</v>
      </c>
      <c r="J14" s="19"/>
      <c r="K14" s="7">
        <v>0</v>
      </c>
      <c r="L14" s="19"/>
      <c r="M14" s="7">
        <v>0</v>
      </c>
      <c r="N14" s="19"/>
      <c r="O14" s="7">
        <v>601545000</v>
      </c>
      <c r="P14" s="19"/>
      <c r="Q14" s="7">
        <v>8128986</v>
      </c>
      <c r="R14" s="19"/>
      <c r="S14" s="7">
        <v>593416014</v>
      </c>
    </row>
    <row r="15" spans="1:27" ht="21.75" customHeight="1">
      <c r="A15" s="21" t="s">
        <v>41</v>
      </c>
      <c r="C15" s="49" t="s">
        <v>158</v>
      </c>
      <c r="D15" s="19"/>
      <c r="E15" s="7">
        <v>26540327</v>
      </c>
      <c r="F15" s="19"/>
      <c r="G15" s="7">
        <v>700</v>
      </c>
      <c r="H15" s="19"/>
      <c r="I15" s="7">
        <v>0</v>
      </c>
      <c r="J15" s="19"/>
      <c r="K15" s="7">
        <v>0</v>
      </c>
      <c r="L15" s="19"/>
      <c r="M15" s="7">
        <v>0</v>
      </c>
      <c r="N15" s="19"/>
      <c r="O15" s="7">
        <v>18578228900</v>
      </c>
      <c r="P15" s="19"/>
      <c r="Q15" s="7">
        <v>226257186</v>
      </c>
      <c r="R15" s="19"/>
      <c r="S15" s="7">
        <v>18351971714</v>
      </c>
    </row>
    <row r="16" spans="1:27" ht="21.75" customHeight="1">
      <c r="A16" s="21" t="s">
        <v>29</v>
      </c>
      <c r="C16" s="49" t="s">
        <v>159</v>
      </c>
      <c r="D16" s="19"/>
      <c r="E16" s="7">
        <v>2002524</v>
      </c>
      <c r="F16" s="19"/>
      <c r="G16" s="7">
        <v>1330</v>
      </c>
      <c r="H16" s="19"/>
      <c r="I16" s="7">
        <v>0</v>
      </c>
      <c r="J16" s="19"/>
      <c r="K16" s="7">
        <v>0</v>
      </c>
      <c r="L16" s="19"/>
      <c r="M16" s="7">
        <v>0</v>
      </c>
      <c r="N16" s="19"/>
      <c r="O16" s="7">
        <v>2663356920</v>
      </c>
      <c r="P16" s="19"/>
      <c r="Q16" s="7">
        <v>105132510</v>
      </c>
      <c r="R16" s="19"/>
      <c r="S16" s="7">
        <v>2558224410</v>
      </c>
    </row>
    <row r="17" spans="1:27" ht="21.75" customHeight="1">
      <c r="A17" s="21" t="s">
        <v>39</v>
      </c>
      <c r="C17" s="49" t="s">
        <v>7</v>
      </c>
      <c r="D17" s="19"/>
      <c r="E17" s="7">
        <v>312038</v>
      </c>
      <c r="F17" s="19"/>
      <c r="G17" s="7">
        <v>750</v>
      </c>
      <c r="H17" s="19"/>
      <c r="I17" s="7">
        <v>0</v>
      </c>
      <c r="J17" s="19"/>
      <c r="K17" s="7">
        <v>0</v>
      </c>
      <c r="L17" s="19"/>
      <c r="M17" s="7">
        <v>0</v>
      </c>
      <c r="N17" s="19"/>
      <c r="O17" s="7">
        <v>234028500</v>
      </c>
      <c r="P17" s="19"/>
      <c r="Q17" s="7">
        <v>13730879</v>
      </c>
      <c r="R17" s="19"/>
      <c r="S17" s="7">
        <v>220297621</v>
      </c>
    </row>
    <row r="18" spans="1:27" s="1" customFormat="1" ht="21.75" customHeight="1">
      <c r="A18" s="21" t="s">
        <v>35</v>
      </c>
      <c r="B18"/>
      <c r="C18" s="49" t="s">
        <v>160</v>
      </c>
      <c r="D18" s="19"/>
      <c r="E18" s="7">
        <v>1400000</v>
      </c>
      <c r="F18" s="19"/>
      <c r="G18" s="7">
        <v>200</v>
      </c>
      <c r="H18" s="19"/>
      <c r="I18" s="7">
        <v>280000000</v>
      </c>
      <c r="J18" s="19"/>
      <c r="K18" s="7">
        <v>2847458</v>
      </c>
      <c r="L18" s="19"/>
      <c r="M18" s="7">
        <v>277152542</v>
      </c>
      <c r="N18" s="19"/>
      <c r="O18" s="7">
        <v>280000000</v>
      </c>
      <c r="P18" s="19"/>
      <c r="Q18" s="7">
        <v>2847458</v>
      </c>
      <c r="R18" s="19"/>
      <c r="S18" s="7">
        <v>277152542</v>
      </c>
      <c r="T18"/>
      <c r="U18"/>
      <c r="V18"/>
      <c r="W18"/>
      <c r="X18"/>
      <c r="Y18"/>
      <c r="Z18"/>
      <c r="AA18"/>
    </row>
    <row r="19" spans="1:27" ht="21.75" customHeight="1">
      <c r="A19" s="21" t="s">
        <v>64</v>
      </c>
      <c r="C19" s="49" t="s">
        <v>161</v>
      </c>
      <c r="D19" s="19"/>
      <c r="E19" s="7">
        <v>250000</v>
      </c>
      <c r="F19" s="19"/>
      <c r="G19" s="7">
        <v>2950</v>
      </c>
      <c r="H19" s="19"/>
      <c r="I19" s="7">
        <v>0</v>
      </c>
      <c r="J19" s="19"/>
      <c r="K19" s="7">
        <v>0</v>
      </c>
      <c r="L19" s="19"/>
      <c r="M19" s="7">
        <v>0</v>
      </c>
      <c r="N19" s="19"/>
      <c r="O19" s="7">
        <v>737500000</v>
      </c>
      <c r="P19" s="19"/>
      <c r="Q19" s="7">
        <v>33741830</v>
      </c>
      <c r="R19" s="19"/>
      <c r="S19" s="7">
        <v>703758170</v>
      </c>
    </row>
    <row r="20" spans="1:27" ht="21.75" customHeight="1">
      <c r="A20" s="21" t="s">
        <v>63</v>
      </c>
      <c r="C20" s="49" t="s">
        <v>155</v>
      </c>
      <c r="D20" s="19"/>
      <c r="E20" s="7">
        <v>18416948</v>
      </c>
      <c r="F20" s="19"/>
      <c r="G20" s="7">
        <v>960</v>
      </c>
      <c r="H20" s="19"/>
      <c r="I20" s="7">
        <v>0</v>
      </c>
      <c r="J20" s="19"/>
      <c r="K20" s="7">
        <v>0</v>
      </c>
      <c r="L20" s="19"/>
      <c r="M20" s="7">
        <v>0</v>
      </c>
      <c r="N20" s="19"/>
      <c r="O20" s="7">
        <v>17680270080</v>
      </c>
      <c r="P20" s="19"/>
      <c r="Q20" s="7">
        <v>1005079953</v>
      </c>
      <c r="R20" s="19"/>
      <c r="S20" s="7">
        <v>16675190127</v>
      </c>
    </row>
    <row r="21" spans="1:27" ht="21.75" customHeight="1">
      <c r="A21" s="21" t="s">
        <v>45</v>
      </c>
      <c r="C21" s="49" t="s">
        <v>162</v>
      </c>
      <c r="D21" s="19"/>
      <c r="E21" s="7">
        <v>194</v>
      </c>
      <c r="F21" s="19"/>
      <c r="G21" s="7">
        <v>4070</v>
      </c>
      <c r="H21" s="19"/>
      <c r="I21" s="7">
        <v>0</v>
      </c>
      <c r="J21" s="19"/>
      <c r="K21" s="7">
        <v>0</v>
      </c>
      <c r="L21" s="19"/>
      <c r="M21" s="7">
        <v>0</v>
      </c>
      <c r="N21" s="19"/>
      <c r="O21" s="7">
        <v>789580</v>
      </c>
      <c r="P21" s="19"/>
      <c r="Q21" s="7">
        <v>0</v>
      </c>
      <c r="R21" s="19"/>
      <c r="S21" s="7">
        <v>789580</v>
      </c>
    </row>
    <row r="22" spans="1:27" ht="21.75" customHeight="1">
      <c r="A22" s="21" t="s">
        <v>58</v>
      </c>
      <c r="C22" s="49" t="s">
        <v>163</v>
      </c>
      <c r="D22" s="19"/>
      <c r="E22" s="7">
        <v>2181105</v>
      </c>
      <c r="F22" s="19"/>
      <c r="G22" s="7">
        <v>2000</v>
      </c>
      <c r="H22" s="19"/>
      <c r="I22" s="7">
        <v>0</v>
      </c>
      <c r="J22" s="19"/>
      <c r="K22" s="7">
        <v>0</v>
      </c>
      <c r="L22" s="19"/>
      <c r="M22" s="7">
        <v>0</v>
      </c>
      <c r="N22" s="19"/>
      <c r="O22" s="7">
        <v>4362210000</v>
      </c>
      <c r="P22" s="19"/>
      <c r="Q22" s="7">
        <v>87829732</v>
      </c>
      <c r="R22" s="19"/>
      <c r="S22" s="7">
        <v>4274380268</v>
      </c>
    </row>
    <row r="23" spans="1:27" ht="21.75" customHeight="1">
      <c r="A23" s="21" t="s">
        <v>62</v>
      </c>
      <c r="C23" s="49" t="s">
        <v>164</v>
      </c>
      <c r="D23" s="19"/>
      <c r="E23" s="7">
        <v>2920909</v>
      </c>
      <c r="F23" s="19"/>
      <c r="G23" s="7">
        <v>682</v>
      </c>
      <c r="H23" s="19"/>
      <c r="I23" s="7">
        <v>0</v>
      </c>
      <c r="J23" s="19"/>
      <c r="K23" s="7">
        <v>0</v>
      </c>
      <c r="L23" s="19"/>
      <c r="M23" s="7">
        <v>0</v>
      </c>
      <c r="N23" s="19"/>
      <c r="O23" s="7">
        <v>1992059938</v>
      </c>
      <c r="P23" s="19"/>
      <c r="Q23" s="7">
        <v>79891950</v>
      </c>
      <c r="R23" s="19"/>
      <c r="S23" s="7">
        <v>1912167988</v>
      </c>
    </row>
    <row r="24" spans="1:27" ht="21.75" customHeight="1">
      <c r="A24" s="21" t="s">
        <v>36</v>
      </c>
      <c r="C24" s="49" t="s">
        <v>165</v>
      </c>
      <c r="D24" s="19"/>
      <c r="E24" s="7">
        <v>616206</v>
      </c>
      <c r="F24" s="19"/>
      <c r="G24" s="7">
        <v>4150</v>
      </c>
      <c r="H24" s="19"/>
      <c r="I24" s="7">
        <v>0</v>
      </c>
      <c r="J24" s="19"/>
      <c r="K24" s="7">
        <v>0</v>
      </c>
      <c r="L24" s="19"/>
      <c r="M24" s="7">
        <v>0</v>
      </c>
      <c r="N24" s="19"/>
      <c r="O24" s="7">
        <v>2557254900</v>
      </c>
      <c r="P24" s="19"/>
      <c r="Q24" s="7">
        <v>0</v>
      </c>
      <c r="R24" s="19"/>
      <c r="S24" s="7">
        <v>2557254900</v>
      </c>
    </row>
    <row r="25" spans="1:27" ht="21.75" customHeight="1">
      <c r="A25" s="21" t="s">
        <v>67</v>
      </c>
      <c r="C25" s="49" t="s">
        <v>7</v>
      </c>
      <c r="D25" s="19"/>
      <c r="E25" s="7">
        <v>1200000</v>
      </c>
      <c r="F25" s="19"/>
      <c r="G25" s="7">
        <v>2170</v>
      </c>
      <c r="H25" s="19"/>
      <c r="I25" s="7">
        <v>0</v>
      </c>
      <c r="J25" s="19"/>
      <c r="K25" s="7">
        <v>0</v>
      </c>
      <c r="L25" s="19"/>
      <c r="M25" s="7">
        <v>0</v>
      </c>
      <c r="N25" s="19"/>
      <c r="O25" s="7">
        <v>2604000000</v>
      </c>
      <c r="P25" s="19"/>
      <c r="Q25" s="7">
        <v>45561238</v>
      </c>
      <c r="R25" s="19"/>
      <c r="S25" s="7">
        <v>2558438762</v>
      </c>
    </row>
    <row r="26" spans="1:27" ht="21.75" customHeight="1">
      <c r="A26" s="21" t="s">
        <v>37</v>
      </c>
      <c r="C26" s="49" t="s">
        <v>166</v>
      </c>
      <c r="D26" s="19"/>
      <c r="E26" s="7">
        <v>2000000</v>
      </c>
      <c r="F26" s="19"/>
      <c r="G26" s="7">
        <v>2110</v>
      </c>
      <c r="H26" s="19"/>
      <c r="I26" s="7">
        <v>0</v>
      </c>
      <c r="J26" s="19"/>
      <c r="K26" s="7">
        <v>0</v>
      </c>
      <c r="L26" s="19"/>
      <c r="M26" s="7">
        <v>0</v>
      </c>
      <c r="N26" s="19"/>
      <c r="O26" s="7">
        <v>4220000000</v>
      </c>
      <c r="P26" s="19"/>
      <c r="Q26" s="7">
        <v>0</v>
      </c>
      <c r="R26" s="19"/>
      <c r="S26" s="7">
        <v>4220000000</v>
      </c>
    </row>
    <row r="27" spans="1:27" ht="21.75" customHeight="1">
      <c r="A27" s="21" t="s">
        <v>53</v>
      </c>
      <c r="C27" s="49" t="s">
        <v>167</v>
      </c>
      <c r="D27" s="19"/>
      <c r="E27" s="7">
        <v>1210000</v>
      </c>
      <c r="F27" s="19"/>
      <c r="G27" s="7">
        <v>1630</v>
      </c>
      <c r="H27" s="19"/>
      <c r="I27" s="7">
        <v>0</v>
      </c>
      <c r="J27" s="19"/>
      <c r="K27" s="7">
        <v>0</v>
      </c>
      <c r="L27" s="19"/>
      <c r="M27" s="7">
        <v>0</v>
      </c>
      <c r="N27" s="19"/>
      <c r="O27" s="7">
        <v>1972300000</v>
      </c>
      <c r="P27" s="19"/>
      <c r="Q27" s="7">
        <v>35811769</v>
      </c>
      <c r="R27" s="19"/>
      <c r="S27" s="7">
        <v>1936488231</v>
      </c>
    </row>
    <row r="28" spans="1:27" ht="21.75" customHeight="1">
      <c r="A28" s="21" t="s">
        <v>52</v>
      </c>
      <c r="C28" s="49" t="s">
        <v>168</v>
      </c>
      <c r="D28" s="19"/>
      <c r="E28" s="7">
        <v>1110466</v>
      </c>
      <c r="F28" s="19"/>
      <c r="G28" s="7">
        <v>1100</v>
      </c>
      <c r="H28" s="19"/>
      <c r="I28" s="7">
        <v>0</v>
      </c>
      <c r="J28" s="19"/>
      <c r="K28" s="7">
        <v>0</v>
      </c>
      <c r="L28" s="19"/>
      <c r="M28" s="7">
        <v>0</v>
      </c>
      <c r="N28" s="19"/>
      <c r="O28" s="7">
        <v>1221512600</v>
      </c>
      <c r="P28" s="19"/>
      <c r="Q28" s="7">
        <v>36523633</v>
      </c>
      <c r="R28" s="19"/>
      <c r="S28" s="7">
        <v>1184988967</v>
      </c>
    </row>
    <row r="29" spans="1:27" ht="21.75" customHeight="1">
      <c r="A29" s="21" t="s">
        <v>21</v>
      </c>
      <c r="C29" s="49" t="s">
        <v>169</v>
      </c>
      <c r="D29" s="19"/>
      <c r="E29" s="7">
        <v>6209134</v>
      </c>
      <c r="F29" s="19"/>
      <c r="G29" s="7">
        <v>310</v>
      </c>
      <c r="H29" s="19"/>
      <c r="I29" s="7">
        <v>0</v>
      </c>
      <c r="J29" s="19"/>
      <c r="K29" s="7">
        <v>0</v>
      </c>
      <c r="L29" s="19"/>
      <c r="M29" s="7">
        <v>0</v>
      </c>
      <c r="N29" s="19"/>
      <c r="O29" s="7">
        <v>1924831540</v>
      </c>
      <c r="P29" s="19"/>
      <c r="Q29" s="7">
        <v>26011237</v>
      </c>
      <c r="R29" s="19"/>
      <c r="S29" s="7">
        <v>1898820303</v>
      </c>
    </row>
    <row r="30" spans="1:27" ht="21.75" customHeight="1">
      <c r="A30" s="21" t="s">
        <v>26</v>
      </c>
      <c r="C30" s="49" t="s">
        <v>161</v>
      </c>
      <c r="D30" s="19"/>
      <c r="E30" s="7">
        <v>1141080</v>
      </c>
      <c r="F30" s="19"/>
      <c r="G30" s="7">
        <v>4660</v>
      </c>
      <c r="H30" s="19"/>
      <c r="I30" s="7">
        <v>0</v>
      </c>
      <c r="J30" s="19"/>
      <c r="K30" s="7">
        <v>0</v>
      </c>
      <c r="L30" s="19"/>
      <c r="M30" s="7">
        <v>0</v>
      </c>
      <c r="N30" s="19"/>
      <c r="O30" s="7">
        <v>5317432800</v>
      </c>
      <c r="P30" s="19"/>
      <c r="Q30" s="7">
        <v>0</v>
      </c>
      <c r="R30" s="19"/>
      <c r="S30" s="7">
        <v>5317432800</v>
      </c>
    </row>
    <row r="31" spans="1:27" ht="21.75" customHeight="1">
      <c r="A31" s="21" t="s">
        <v>23</v>
      </c>
      <c r="C31" s="49" t="s">
        <v>168</v>
      </c>
      <c r="D31" s="19"/>
      <c r="E31" s="7">
        <v>1300000</v>
      </c>
      <c r="F31" s="19"/>
      <c r="G31" s="7">
        <v>1930</v>
      </c>
      <c r="H31" s="19"/>
      <c r="I31" s="7">
        <v>0</v>
      </c>
      <c r="J31" s="19"/>
      <c r="K31" s="7">
        <v>0</v>
      </c>
      <c r="L31" s="19"/>
      <c r="M31" s="7">
        <v>0</v>
      </c>
      <c r="N31" s="19"/>
      <c r="O31" s="7">
        <v>2509000000</v>
      </c>
      <c r="P31" s="19"/>
      <c r="Q31" s="7">
        <v>86288360</v>
      </c>
      <c r="R31" s="19"/>
      <c r="S31" s="7">
        <v>2422711640</v>
      </c>
    </row>
    <row r="32" spans="1:27" ht="21.75" customHeight="1">
      <c r="A32" s="21" t="s">
        <v>65</v>
      </c>
      <c r="C32" s="49" t="s">
        <v>153</v>
      </c>
      <c r="D32" s="19"/>
      <c r="E32" s="7">
        <v>328167</v>
      </c>
      <c r="F32" s="19"/>
      <c r="G32" s="7">
        <v>450</v>
      </c>
      <c r="H32" s="19"/>
      <c r="I32" s="7">
        <v>0</v>
      </c>
      <c r="J32" s="19"/>
      <c r="K32" s="7">
        <v>0</v>
      </c>
      <c r="L32" s="19"/>
      <c r="M32" s="7">
        <v>0</v>
      </c>
      <c r="N32" s="19"/>
      <c r="O32" s="7">
        <v>147675150</v>
      </c>
      <c r="P32" s="19"/>
      <c r="Q32" s="7">
        <v>7580466</v>
      </c>
      <c r="R32" s="19"/>
      <c r="S32" s="7">
        <v>140094684</v>
      </c>
    </row>
    <row r="33" spans="1:27" ht="21.75" customHeight="1">
      <c r="A33" s="21" t="s">
        <v>30</v>
      </c>
      <c r="C33" s="49" t="s">
        <v>170</v>
      </c>
      <c r="D33" s="19"/>
      <c r="E33" s="7">
        <v>782202</v>
      </c>
      <c r="F33" s="19"/>
      <c r="G33" s="7">
        <v>20000</v>
      </c>
      <c r="H33" s="19"/>
      <c r="I33" s="7">
        <v>0</v>
      </c>
      <c r="J33" s="19"/>
      <c r="K33" s="7">
        <v>0</v>
      </c>
      <c r="L33" s="19"/>
      <c r="M33" s="7">
        <v>0</v>
      </c>
      <c r="N33" s="19"/>
      <c r="O33" s="7">
        <v>15644040000</v>
      </c>
      <c r="P33" s="19"/>
      <c r="Q33" s="7">
        <v>0</v>
      </c>
      <c r="R33" s="19"/>
      <c r="S33" s="7">
        <v>15644040000</v>
      </c>
    </row>
    <row r="34" spans="1:27" ht="21.75" customHeight="1">
      <c r="A34" s="21" t="s">
        <v>27</v>
      </c>
      <c r="C34" s="49" t="s">
        <v>171</v>
      </c>
      <c r="D34" s="19"/>
      <c r="E34" s="7">
        <v>348493</v>
      </c>
      <c r="F34" s="19"/>
      <c r="G34" s="7">
        <v>24300</v>
      </c>
      <c r="H34" s="19"/>
      <c r="I34" s="7">
        <v>0</v>
      </c>
      <c r="J34" s="19"/>
      <c r="K34" s="7">
        <v>0</v>
      </c>
      <c r="L34" s="19"/>
      <c r="M34" s="7">
        <v>0</v>
      </c>
      <c r="N34" s="19"/>
      <c r="O34" s="7">
        <v>8468379900</v>
      </c>
      <c r="P34" s="19"/>
      <c r="Q34" s="7">
        <v>0</v>
      </c>
      <c r="R34" s="19"/>
      <c r="S34" s="7">
        <v>8468379900</v>
      </c>
    </row>
    <row r="35" spans="1:27" ht="21.75" customHeight="1">
      <c r="A35" s="21" t="s">
        <v>32</v>
      </c>
      <c r="C35" s="49" t="s">
        <v>172</v>
      </c>
      <c r="D35" s="19"/>
      <c r="E35" s="7">
        <v>348000</v>
      </c>
      <c r="F35" s="19"/>
      <c r="G35" s="7">
        <v>3100</v>
      </c>
      <c r="H35" s="19"/>
      <c r="I35" s="7">
        <v>0</v>
      </c>
      <c r="J35" s="19"/>
      <c r="K35" s="7">
        <v>0</v>
      </c>
      <c r="L35" s="19"/>
      <c r="M35" s="7">
        <v>0</v>
      </c>
      <c r="N35" s="19"/>
      <c r="O35" s="7">
        <v>1078800000</v>
      </c>
      <c r="P35" s="19"/>
      <c r="Q35" s="7">
        <v>63295164</v>
      </c>
      <c r="R35" s="19"/>
      <c r="S35" s="7">
        <v>1015504836</v>
      </c>
    </row>
    <row r="36" spans="1:27" ht="21.75" customHeight="1">
      <c r="A36" s="21" t="s">
        <v>68</v>
      </c>
      <c r="C36" s="49" t="s">
        <v>171</v>
      </c>
      <c r="D36" s="19"/>
      <c r="E36" s="7">
        <v>634197</v>
      </c>
      <c r="F36" s="19"/>
      <c r="G36" s="7">
        <v>4300</v>
      </c>
      <c r="H36" s="19"/>
      <c r="I36" s="7">
        <v>0</v>
      </c>
      <c r="J36" s="19"/>
      <c r="K36" s="7">
        <v>0</v>
      </c>
      <c r="L36" s="19"/>
      <c r="M36" s="7">
        <v>0</v>
      </c>
      <c r="N36" s="19"/>
      <c r="O36" s="7">
        <v>2727047100</v>
      </c>
      <c r="P36" s="19"/>
      <c r="Q36" s="7">
        <v>208711385</v>
      </c>
      <c r="R36" s="19"/>
      <c r="S36" s="7">
        <v>2518335715</v>
      </c>
    </row>
    <row r="37" spans="1:27" ht="21.75" customHeight="1">
      <c r="A37" s="21" t="s">
        <v>33</v>
      </c>
      <c r="C37" s="49" t="s">
        <v>173</v>
      </c>
      <c r="D37" s="19"/>
      <c r="E37" s="7">
        <v>3921040</v>
      </c>
      <c r="F37" s="19"/>
      <c r="G37" s="7">
        <v>700</v>
      </c>
      <c r="H37" s="19"/>
      <c r="I37" s="7">
        <v>0</v>
      </c>
      <c r="J37" s="19"/>
      <c r="K37" s="7">
        <v>0</v>
      </c>
      <c r="L37" s="19"/>
      <c r="M37" s="7">
        <v>0</v>
      </c>
      <c r="N37" s="19"/>
      <c r="O37" s="7">
        <v>2744728000</v>
      </c>
      <c r="P37" s="19"/>
      <c r="Q37" s="7">
        <v>83836313</v>
      </c>
      <c r="R37" s="19"/>
      <c r="S37" s="7">
        <v>2660891687</v>
      </c>
    </row>
    <row r="38" spans="1:27" ht="21.75" customHeight="1">
      <c r="A38" s="21" t="s">
        <v>46</v>
      </c>
      <c r="C38" s="49" t="s">
        <v>174</v>
      </c>
      <c r="D38" s="19"/>
      <c r="E38" s="7">
        <v>468212</v>
      </c>
      <c r="F38" s="19"/>
      <c r="G38" s="7">
        <v>22200</v>
      </c>
      <c r="H38" s="19"/>
      <c r="I38" s="7">
        <v>0</v>
      </c>
      <c r="J38" s="19"/>
      <c r="K38" s="7">
        <v>0</v>
      </c>
      <c r="L38" s="19"/>
      <c r="M38" s="7">
        <v>0</v>
      </c>
      <c r="N38" s="19"/>
      <c r="O38" s="7">
        <v>10394306400</v>
      </c>
      <c r="P38" s="19"/>
      <c r="Q38" s="7">
        <v>0</v>
      </c>
      <c r="R38" s="19"/>
      <c r="S38" s="7">
        <v>10394306400</v>
      </c>
    </row>
    <row r="39" spans="1:27" ht="21.75" customHeight="1">
      <c r="A39" s="21" t="s">
        <v>25</v>
      </c>
      <c r="C39" s="49" t="s">
        <v>164</v>
      </c>
      <c r="D39" s="19"/>
      <c r="E39" s="7">
        <v>4600000</v>
      </c>
      <c r="F39" s="19"/>
      <c r="G39" s="7">
        <v>1900</v>
      </c>
      <c r="H39" s="19"/>
      <c r="I39" s="7">
        <v>0</v>
      </c>
      <c r="J39" s="19"/>
      <c r="K39" s="7">
        <v>0</v>
      </c>
      <c r="L39" s="19"/>
      <c r="M39" s="7">
        <v>0</v>
      </c>
      <c r="N39" s="19"/>
      <c r="O39" s="7">
        <v>8740000000</v>
      </c>
      <c r="P39" s="19"/>
      <c r="Q39" s="7">
        <v>0</v>
      </c>
      <c r="R39" s="19"/>
      <c r="S39" s="7">
        <v>8740000000</v>
      </c>
    </row>
    <row r="40" spans="1:27" ht="21.75" customHeight="1">
      <c r="A40" s="21" t="s">
        <v>24</v>
      </c>
      <c r="C40" s="49" t="s">
        <v>161</v>
      </c>
      <c r="D40" s="19"/>
      <c r="E40" s="7">
        <v>161737</v>
      </c>
      <c r="F40" s="19"/>
      <c r="G40" s="7">
        <v>7000</v>
      </c>
      <c r="H40" s="19"/>
      <c r="I40" s="7">
        <v>0</v>
      </c>
      <c r="J40" s="19"/>
      <c r="K40" s="7">
        <v>0</v>
      </c>
      <c r="L40" s="19"/>
      <c r="M40" s="7">
        <v>0</v>
      </c>
      <c r="N40" s="19"/>
      <c r="O40" s="7">
        <v>1132159000</v>
      </c>
      <c r="P40" s="19"/>
      <c r="Q40" s="7">
        <v>0</v>
      </c>
      <c r="R40" s="19"/>
      <c r="S40" s="7">
        <v>1132159000</v>
      </c>
    </row>
    <row r="41" spans="1:27" s="1" customFormat="1" ht="21.75" customHeight="1">
      <c r="A41" s="21" t="s">
        <v>49</v>
      </c>
      <c r="B41"/>
      <c r="C41" s="49" t="s">
        <v>160</v>
      </c>
      <c r="D41" s="19"/>
      <c r="E41" s="7">
        <v>9731010</v>
      </c>
      <c r="F41" s="19"/>
      <c r="G41" s="7">
        <v>77</v>
      </c>
      <c r="H41" s="19"/>
      <c r="I41" s="7">
        <v>749287770</v>
      </c>
      <c r="J41" s="19"/>
      <c r="K41" s="7">
        <v>43962081</v>
      </c>
      <c r="L41" s="19"/>
      <c r="M41" s="7">
        <v>705325689</v>
      </c>
      <c r="N41" s="19"/>
      <c r="O41" s="7">
        <v>749287770</v>
      </c>
      <c r="P41" s="19"/>
      <c r="Q41" s="7">
        <v>43962081</v>
      </c>
      <c r="R41" s="19"/>
      <c r="S41" s="7">
        <v>705325689</v>
      </c>
      <c r="T41"/>
      <c r="U41"/>
      <c r="V41"/>
      <c r="W41"/>
      <c r="X41"/>
      <c r="Y41"/>
      <c r="Z41"/>
      <c r="AA41"/>
    </row>
    <row r="42" spans="1:27" ht="21.75" customHeight="1">
      <c r="A42" s="21" t="s">
        <v>19</v>
      </c>
      <c r="C42" s="49" t="s">
        <v>175</v>
      </c>
      <c r="D42" s="19"/>
      <c r="E42" s="7">
        <v>64232</v>
      </c>
      <c r="F42" s="19"/>
      <c r="G42" s="7">
        <v>1920</v>
      </c>
      <c r="H42" s="19"/>
      <c r="I42" s="7">
        <v>0</v>
      </c>
      <c r="J42" s="19"/>
      <c r="K42" s="7">
        <v>0</v>
      </c>
      <c r="L42" s="19"/>
      <c r="M42" s="7">
        <v>0</v>
      </c>
      <c r="N42" s="19"/>
      <c r="O42" s="7">
        <v>123325440</v>
      </c>
      <c r="P42" s="19"/>
      <c r="Q42" s="7">
        <v>7310529</v>
      </c>
      <c r="R42" s="19"/>
      <c r="S42" s="7">
        <v>116014911</v>
      </c>
    </row>
    <row r="43" spans="1:27" ht="21.75" customHeight="1">
      <c r="A43" s="21" t="s">
        <v>50</v>
      </c>
      <c r="C43" s="49" t="s">
        <v>176</v>
      </c>
      <c r="D43" s="19"/>
      <c r="E43" s="7">
        <v>362898</v>
      </c>
      <c r="F43" s="19"/>
      <c r="G43" s="7">
        <v>12</v>
      </c>
      <c r="H43" s="19"/>
      <c r="I43" s="7">
        <v>0</v>
      </c>
      <c r="J43" s="19"/>
      <c r="K43" s="7">
        <v>0</v>
      </c>
      <c r="L43" s="19"/>
      <c r="M43" s="7">
        <v>0</v>
      </c>
      <c r="N43" s="19"/>
      <c r="O43" s="7">
        <v>4354776</v>
      </c>
      <c r="P43" s="19"/>
      <c r="Q43" s="7">
        <v>135816</v>
      </c>
      <c r="R43" s="19"/>
      <c r="S43" s="7">
        <v>4218960</v>
      </c>
    </row>
    <row r="44" spans="1:27" ht="21.75" customHeight="1">
      <c r="A44" s="21" t="s">
        <v>47</v>
      </c>
      <c r="C44" s="49" t="s">
        <v>177</v>
      </c>
      <c r="D44" s="19"/>
      <c r="E44" s="7">
        <v>10000000</v>
      </c>
      <c r="F44" s="19"/>
      <c r="G44" s="7">
        <v>700</v>
      </c>
      <c r="H44" s="19"/>
      <c r="I44" s="7">
        <v>0</v>
      </c>
      <c r="J44" s="19"/>
      <c r="K44" s="7">
        <v>0</v>
      </c>
      <c r="L44" s="19"/>
      <c r="M44" s="7">
        <v>0</v>
      </c>
      <c r="N44" s="19"/>
      <c r="O44" s="7">
        <v>7000000000</v>
      </c>
      <c r="P44" s="19"/>
      <c r="Q44" s="7">
        <v>0</v>
      </c>
      <c r="R44" s="19"/>
      <c r="S44" s="7">
        <v>7000000000</v>
      </c>
    </row>
    <row r="45" spans="1:27" ht="21.75" customHeight="1">
      <c r="A45" s="21" t="s">
        <v>40</v>
      </c>
      <c r="C45" s="49" t="s">
        <v>178</v>
      </c>
      <c r="D45" s="19"/>
      <c r="E45" s="7">
        <v>1000000</v>
      </c>
      <c r="F45" s="19"/>
      <c r="G45" s="7">
        <v>2480</v>
      </c>
      <c r="H45" s="19"/>
      <c r="I45" s="7">
        <v>0</v>
      </c>
      <c r="J45" s="19"/>
      <c r="K45" s="7">
        <v>0</v>
      </c>
      <c r="L45" s="19"/>
      <c r="M45" s="7">
        <v>0</v>
      </c>
      <c r="N45" s="19"/>
      <c r="O45" s="7">
        <v>2480000000</v>
      </c>
      <c r="P45" s="19"/>
      <c r="Q45" s="7">
        <v>207055869</v>
      </c>
      <c r="R45" s="19"/>
      <c r="S45" s="7">
        <v>2272944131</v>
      </c>
    </row>
    <row r="46" spans="1:27" ht="21.75" customHeight="1">
      <c r="A46" s="21" t="s">
        <v>22</v>
      </c>
      <c r="C46" s="49" t="s">
        <v>153</v>
      </c>
      <c r="D46" s="19"/>
      <c r="E46" s="7">
        <v>1562500</v>
      </c>
      <c r="F46" s="19"/>
      <c r="G46" s="7">
        <v>320</v>
      </c>
      <c r="H46" s="19"/>
      <c r="I46" s="7">
        <v>0</v>
      </c>
      <c r="J46" s="19"/>
      <c r="K46" s="7">
        <v>0</v>
      </c>
      <c r="L46" s="19"/>
      <c r="M46" s="7">
        <v>0</v>
      </c>
      <c r="N46" s="19"/>
      <c r="O46" s="7">
        <v>500000000</v>
      </c>
      <c r="P46" s="19"/>
      <c r="Q46" s="7">
        <v>0</v>
      </c>
      <c r="R46" s="19"/>
      <c r="S46" s="7">
        <v>500000000</v>
      </c>
    </row>
    <row r="47" spans="1:27" s="1" customFormat="1" ht="21.75" customHeight="1">
      <c r="A47" s="21" t="s">
        <v>60</v>
      </c>
      <c r="B47"/>
      <c r="C47" s="49" t="s">
        <v>7</v>
      </c>
      <c r="D47" s="19"/>
      <c r="E47" s="7">
        <v>125000</v>
      </c>
      <c r="F47" s="19"/>
      <c r="G47" s="7">
        <v>1000</v>
      </c>
      <c r="H47" s="19"/>
      <c r="I47" s="7">
        <v>125000000</v>
      </c>
      <c r="J47" s="19"/>
      <c r="K47" s="7">
        <v>0</v>
      </c>
      <c r="L47" s="19"/>
      <c r="M47" s="7">
        <v>125000000</v>
      </c>
      <c r="N47" s="19"/>
      <c r="O47" s="7">
        <v>125000000</v>
      </c>
      <c r="P47" s="19"/>
      <c r="Q47" s="7">
        <v>0</v>
      </c>
      <c r="R47" s="19"/>
      <c r="S47" s="7">
        <v>125000000</v>
      </c>
      <c r="T47"/>
      <c r="U47"/>
      <c r="V47"/>
      <c r="W47"/>
      <c r="X47"/>
      <c r="Y47"/>
      <c r="Z47"/>
      <c r="AA47"/>
    </row>
    <row r="48" spans="1:27" ht="21.75" customHeight="1">
      <c r="A48" s="22" t="s">
        <v>55</v>
      </c>
      <c r="C48" s="50" t="s">
        <v>176</v>
      </c>
      <c r="D48" s="19"/>
      <c r="E48" s="39">
        <v>17151934</v>
      </c>
      <c r="F48" s="19"/>
      <c r="G48" s="39">
        <v>6</v>
      </c>
      <c r="H48" s="19"/>
      <c r="I48" s="39">
        <v>0</v>
      </c>
      <c r="J48" s="19"/>
      <c r="K48" s="39">
        <v>0</v>
      </c>
      <c r="L48" s="19"/>
      <c r="M48" s="39">
        <v>0</v>
      </c>
      <c r="N48" s="19"/>
      <c r="O48" s="39">
        <v>102911604</v>
      </c>
      <c r="P48" s="19"/>
      <c r="Q48" s="39">
        <v>4772517</v>
      </c>
      <c r="R48" s="19"/>
      <c r="S48" s="39">
        <v>98139087</v>
      </c>
    </row>
    <row r="49" spans="1:19" ht="21.75" customHeight="1">
      <c r="A49" s="25" t="s">
        <v>71</v>
      </c>
      <c r="C49" s="26"/>
      <c r="D49" s="19"/>
      <c r="E49" s="26"/>
      <c r="F49" s="19"/>
      <c r="G49" s="26"/>
      <c r="H49" s="19"/>
      <c r="I49" s="26">
        <f>SUM(I8:I48)</f>
        <v>1754795770</v>
      </c>
      <c r="J49" s="19"/>
      <c r="K49" s="26">
        <f>SUM(K8:K48)</f>
        <v>80844388</v>
      </c>
      <c r="L49" s="19"/>
      <c r="M49" s="26">
        <f>SUM(M8:M48)</f>
        <v>1673951382</v>
      </c>
      <c r="N49" s="19"/>
      <c r="O49" s="26">
        <f>SUM(O8:O48)</f>
        <v>148273219562</v>
      </c>
      <c r="P49" s="19"/>
      <c r="Q49" s="26">
        <f>SUM(Q8:Q48)</f>
        <v>2623713297</v>
      </c>
      <c r="R49" s="19"/>
      <c r="S49" s="26">
        <f>SUM(S8:S48)</f>
        <v>145649506265</v>
      </c>
    </row>
    <row r="51" spans="1:19">
      <c r="I51" s="2"/>
      <c r="Q51" s="2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T9"/>
  <sheetViews>
    <sheetView rightToLeft="1" view="pageBreakPreview" topLeftCell="D1" zoomScaleNormal="100" zoomScaleSheetLayoutView="100" workbookViewId="0">
      <selection sqref="A1:T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spans="1:20" ht="21.75" customHeight="1">
      <c r="A2" s="79" t="s">
        <v>105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0" ht="14.45" customHeight="1"/>
    <row r="5" spans="1:20" ht="14.45" customHeight="1">
      <c r="A5" s="80" t="s">
        <v>179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</row>
    <row r="6" spans="1:20" ht="14.45" customHeight="1">
      <c r="A6" s="81" t="s">
        <v>108</v>
      </c>
      <c r="B6" s="40"/>
      <c r="C6" s="40"/>
      <c r="D6" s="40"/>
      <c r="E6" s="40"/>
      <c r="F6" s="40"/>
      <c r="G6" s="40"/>
      <c r="H6" s="40"/>
      <c r="I6" s="40"/>
      <c r="J6" s="81" t="s">
        <v>122</v>
      </c>
      <c r="K6" s="81"/>
      <c r="L6" s="81"/>
      <c r="M6" s="81"/>
      <c r="N6" s="81"/>
      <c r="O6" s="40"/>
      <c r="P6" s="81" t="s">
        <v>123</v>
      </c>
      <c r="Q6" s="81"/>
      <c r="R6" s="81"/>
      <c r="S6" s="81"/>
      <c r="T6" s="81"/>
    </row>
    <row r="7" spans="1:20" ht="43.5" customHeight="1">
      <c r="A7" s="81"/>
      <c r="B7" s="40"/>
      <c r="C7" s="41" t="s">
        <v>180</v>
      </c>
      <c r="D7" s="40"/>
      <c r="E7" s="98" t="s">
        <v>81</v>
      </c>
      <c r="F7" s="98"/>
      <c r="G7" s="40"/>
      <c r="H7" s="41" t="s">
        <v>181</v>
      </c>
      <c r="I7" s="40"/>
      <c r="J7" s="28" t="s">
        <v>182</v>
      </c>
      <c r="K7" s="42"/>
      <c r="L7" s="28" t="s">
        <v>150</v>
      </c>
      <c r="M7" s="42"/>
      <c r="N7" s="28" t="s">
        <v>183</v>
      </c>
      <c r="O7" s="40"/>
      <c r="P7" s="28" t="s">
        <v>182</v>
      </c>
      <c r="Q7" s="42"/>
      <c r="R7" s="28" t="s">
        <v>150</v>
      </c>
      <c r="S7" s="42"/>
      <c r="T7" s="28" t="s">
        <v>183</v>
      </c>
    </row>
    <row r="8" spans="1:20" ht="39" customHeight="1">
      <c r="A8" s="43" t="s">
        <v>83</v>
      </c>
      <c r="B8" s="40"/>
      <c r="C8" s="44"/>
      <c r="D8" s="40"/>
      <c r="E8" s="43" t="s">
        <v>86</v>
      </c>
      <c r="F8" s="42"/>
      <c r="G8" s="40"/>
      <c r="H8" s="45">
        <v>23</v>
      </c>
      <c r="I8" s="40"/>
      <c r="J8" s="46">
        <v>657155612</v>
      </c>
      <c r="K8" s="40"/>
      <c r="L8" s="46">
        <v>0</v>
      </c>
      <c r="M8" s="40"/>
      <c r="N8" s="46">
        <v>657155612</v>
      </c>
      <c r="O8" s="40"/>
      <c r="P8" s="46">
        <v>657155612</v>
      </c>
      <c r="Q8" s="40"/>
      <c r="R8" s="46">
        <v>0</v>
      </c>
      <c r="S8" s="40"/>
      <c r="T8" s="46">
        <v>657155612</v>
      </c>
    </row>
    <row r="9" spans="1:20" ht="21.75" customHeight="1">
      <c r="A9" s="25" t="s">
        <v>71</v>
      </c>
      <c r="B9" s="40"/>
      <c r="C9" s="47"/>
      <c r="D9" s="40"/>
      <c r="E9" s="47"/>
      <c r="F9" s="40"/>
      <c r="G9" s="40"/>
      <c r="H9" s="47"/>
      <c r="I9" s="40"/>
      <c r="J9" s="47">
        <f>SUM(J8)</f>
        <v>657155612</v>
      </c>
      <c r="K9" s="40"/>
      <c r="L9" s="47">
        <v>0</v>
      </c>
      <c r="M9" s="40"/>
      <c r="N9" s="47">
        <f>SUM(N8)</f>
        <v>657155612</v>
      </c>
      <c r="O9" s="40"/>
      <c r="P9" s="47">
        <f>SUM(P8)</f>
        <v>657155612</v>
      </c>
      <c r="Q9" s="40"/>
      <c r="R9" s="47">
        <v>0</v>
      </c>
      <c r="S9" s="40"/>
      <c r="T9" s="47">
        <f>SUM(T8)</f>
        <v>657155612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7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M10"/>
  <sheetViews>
    <sheetView rightToLeft="1" view="pageBreakPreview" zoomScale="60" zoomScaleNormal="100" workbookViewId="0">
      <selection sqref="A1:M1"/>
    </sheetView>
  </sheetViews>
  <sheetFormatPr defaultRowHeight="12.75"/>
  <cols>
    <col min="1" max="1" width="53.4257812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21.75" customHeight="1">
      <c r="A2" s="79" t="s">
        <v>105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ht="14.45" customHeight="1"/>
    <row r="5" spans="1:13" ht="14.45" customHeight="1">
      <c r="A5" s="80" t="s">
        <v>184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 ht="14.45" customHeight="1">
      <c r="A6" s="81" t="s">
        <v>108</v>
      </c>
      <c r="C6" s="81" t="s">
        <v>122</v>
      </c>
      <c r="D6" s="81"/>
      <c r="E6" s="81"/>
      <c r="F6" s="81"/>
      <c r="G6" s="81"/>
      <c r="I6" s="81" t="s">
        <v>123</v>
      </c>
      <c r="J6" s="81"/>
      <c r="K6" s="81"/>
      <c r="L6" s="81"/>
      <c r="M6" s="81"/>
    </row>
    <row r="7" spans="1:13" ht="54.75" customHeight="1">
      <c r="A7" s="81"/>
      <c r="C7" s="28" t="s">
        <v>182</v>
      </c>
      <c r="D7" s="13"/>
      <c r="E7" s="28" t="s">
        <v>150</v>
      </c>
      <c r="F7" s="13"/>
      <c r="G7" s="28" t="s">
        <v>183</v>
      </c>
      <c r="I7" s="28" t="s">
        <v>182</v>
      </c>
      <c r="J7" s="13"/>
      <c r="K7" s="28" t="s">
        <v>150</v>
      </c>
      <c r="L7" s="13"/>
      <c r="M7" s="28" t="s">
        <v>183</v>
      </c>
    </row>
    <row r="8" spans="1:13" ht="21.75" customHeight="1">
      <c r="A8" s="16" t="s">
        <v>103</v>
      </c>
      <c r="C8" s="38">
        <v>4364884</v>
      </c>
      <c r="D8" s="19"/>
      <c r="E8" s="38">
        <v>0</v>
      </c>
      <c r="F8" s="19"/>
      <c r="G8" s="38">
        <v>4364884</v>
      </c>
      <c r="H8" s="19"/>
      <c r="I8" s="38">
        <v>26257649</v>
      </c>
      <c r="J8" s="19"/>
      <c r="K8" s="38">
        <v>0</v>
      </c>
      <c r="L8" s="19"/>
      <c r="M8" s="38">
        <v>26257649</v>
      </c>
    </row>
    <row r="9" spans="1:13" ht="21.75" customHeight="1">
      <c r="A9" s="22" t="s">
        <v>104</v>
      </c>
      <c r="C9" s="39">
        <v>917427</v>
      </c>
      <c r="D9" s="19"/>
      <c r="E9" s="39">
        <v>0</v>
      </c>
      <c r="F9" s="19"/>
      <c r="G9" s="39">
        <v>917427</v>
      </c>
      <c r="H9" s="19"/>
      <c r="I9" s="39">
        <v>4261850</v>
      </c>
      <c r="J9" s="19"/>
      <c r="K9" s="39">
        <v>0</v>
      </c>
      <c r="L9" s="19"/>
      <c r="M9" s="39">
        <v>4261850</v>
      </c>
    </row>
    <row r="10" spans="1:13" ht="21.75" customHeight="1">
      <c r="A10" s="25" t="s">
        <v>71</v>
      </c>
      <c r="C10" s="26">
        <f>SUM(C8:C9)</f>
        <v>5282311</v>
      </c>
      <c r="D10" s="19"/>
      <c r="E10" s="26">
        <f>SUM(E8:E9)</f>
        <v>0</v>
      </c>
      <c r="F10" s="19"/>
      <c r="G10" s="26">
        <f>SUM(G8:G9)</f>
        <v>5282311</v>
      </c>
      <c r="H10" s="19"/>
      <c r="I10" s="26">
        <f>SUM(I8:I9)</f>
        <v>30519499</v>
      </c>
      <c r="J10" s="19"/>
      <c r="K10" s="26">
        <f>SUM(K8:K9)</f>
        <v>0</v>
      </c>
      <c r="L10" s="19"/>
      <c r="M10" s="26">
        <f>SUM(M8:M9)</f>
        <v>30519499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U61"/>
  <sheetViews>
    <sheetView rightToLeft="1" view="pageBreakPreview" topLeftCell="A37" zoomScale="90" zoomScaleNormal="100" zoomScaleSheetLayoutView="90" workbookViewId="0">
      <selection activeCell="Q61" sqref="Q61"/>
    </sheetView>
  </sheetViews>
  <sheetFormatPr defaultRowHeight="12.75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5.42578125" bestFit="1" customWidth="1"/>
    <col min="6" max="6" width="1.28515625" customWidth="1"/>
    <col min="7" max="7" width="16.140625" bestFit="1" customWidth="1"/>
    <col min="8" max="8" width="1.28515625" customWidth="1"/>
    <col min="9" max="9" width="16.42578125" bestFit="1" customWidth="1"/>
    <col min="10" max="10" width="1.28515625" customWidth="1"/>
    <col min="11" max="11" width="11.85546875" bestFit="1" customWidth="1"/>
    <col min="12" max="12" width="1.28515625" customWidth="1"/>
    <col min="13" max="13" width="17.5703125" bestFit="1" customWidth="1"/>
    <col min="14" max="14" width="1.28515625" customWidth="1"/>
    <col min="15" max="15" width="17.7109375" bestFit="1" customWidth="1"/>
    <col min="16" max="16" width="1.28515625" customWidth="1"/>
    <col min="17" max="17" width="15.42578125" bestFit="1" customWidth="1"/>
    <col min="18" max="18" width="1.28515625" customWidth="1"/>
    <col min="19" max="19" width="0.28515625" customWidth="1"/>
    <col min="20" max="20" width="19.28515625" bestFit="1" customWidth="1"/>
    <col min="21" max="21" width="13.85546875" bestFit="1" customWidth="1"/>
  </cols>
  <sheetData>
    <row r="1" spans="1:21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21" ht="21.75" customHeight="1">
      <c r="A2" s="79" t="s">
        <v>105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21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21" ht="14.45" customHeight="1"/>
    <row r="5" spans="1:21" ht="14.45" customHeight="1">
      <c r="A5" s="80" t="s">
        <v>185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</row>
    <row r="6" spans="1:21" ht="14.45" customHeight="1">
      <c r="A6" s="81" t="s">
        <v>108</v>
      </c>
      <c r="C6" s="81" t="s">
        <v>122</v>
      </c>
      <c r="D6" s="81"/>
      <c r="E6" s="81"/>
      <c r="F6" s="81"/>
      <c r="G6" s="81"/>
      <c r="H6" s="81"/>
      <c r="I6" s="81"/>
      <c r="K6" s="81" t="s">
        <v>123</v>
      </c>
      <c r="L6" s="81"/>
      <c r="M6" s="81"/>
      <c r="N6" s="81"/>
      <c r="O6" s="81"/>
      <c r="P6" s="81"/>
      <c r="Q6" s="81"/>
      <c r="R6" s="81"/>
    </row>
    <row r="7" spans="1:21" ht="42">
      <c r="A7" s="81"/>
      <c r="C7" s="28" t="s">
        <v>13</v>
      </c>
      <c r="D7" s="13"/>
      <c r="E7" s="28" t="s">
        <v>186</v>
      </c>
      <c r="F7" s="13"/>
      <c r="G7" s="28" t="s">
        <v>187</v>
      </c>
      <c r="H7" s="13"/>
      <c r="I7" s="28" t="s">
        <v>188</v>
      </c>
      <c r="K7" s="28" t="s">
        <v>13</v>
      </c>
      <c r="L7" s="13"/>
      <c r="M7" s="28" t="s">
        <v>186</v>
      </c>
      <c r="N7" s="13"/>
      <c r="O7" s="28" t="s">
        <v>187</v>
      </c>
      <c r="P7" s="13"/>
      <c r="Q7" s="99" t="s">
        <v>188</v>
      </c>
      <c r="R7" s="99"/>
    </row>
    <row r="8" spans="1:21" ht="21.75" customHeight="1">
      <c r="A8" s="16" t="s">
        <v>29</v>
      </c>
      <c r="C8" s="33">
        <v>103798</v>
      </c>
      <c r="D8" s="4"/>
      <c r="E8" s="33">
        <v>2787861441</v>
      </c>
      <c r="F8" s="4"/>
      <c r="G8" s="33">
        <v>3285264358</v>
      </c>
      <c r="H8" s="4"/>
      <c r="I8" s="33">
        <v>-497402917</v>
      </c>
      <c r="J8" s="4"/>
      <c r="K8" s="33">
        <v>123820</v>
      </c>
      <c r="L8" s="4"/>
      <c r="M8" s="33">
        <v>3332801999</v>
      </c>
      <c r="N8" s="4"/>
      <c r="O8" s="33">
        <v>3918971710</v>
      </c>
      <c r="P8" s="4"/>
      <c r="Q8" s="100">
        <v>-586169711</v>
      </c>
      <c r="R8" s="100"/>
      <c r="T8" s="6"/>
      <c r="U8" s="2"/>
    </row>
    <row r="9" spans="1:21" ht="21.75" customHeight="1">
      <c r="A9" s="21" t="s">
        <v>57</v>
      </c>
      <c r="C9" s="34">
        <v>188932</v>
      </c>
      <c r="D9" s="4"/>
      <c r="E9" s="34">
        <v>850011761</v>
      </c>
      <c r="F9" s="4"/>
      <c r="G9" s="34">
        <v>1083847778</v>
      </c>
      <c r="H9" s="4"/>
      <c r="I9" s="34">
        <v>-233836017</v>
      </c>
      <c r="J9" s="4"/>
      <c r="K9" s="34">
        <v>3260910</v>
      </c>
      <c r="L9" s="4"/>
      <c r="M9" s="34">
        <v>16141802486</v>
      </c>
      <c r="N9" s="4"/>
      <c r="O9" s="34">
        <v>19193491460</v>
      </c>
      <c r="P9" s="4"/>
      <c r="Q9" s="101">
        <v>-3051688974</v>
      </c>
      <c r="R9" s="101"/>
      <c r="T9" s="6"/>
      <c r="U9" s="2"/>
    </row>
    <row r="10" spans="1:21" ht="21.75" customHeight="1">
      <c r="A10" s="21" t="s">
        <v>25</v>
      </c>
      <c r="C10" s="34">
        <v>1482942</v>
      </c>
      <c r="D10" s="4"/>
      <c r="E10" s="34">
        <v>16471612871</v>
      </c>
      <c r="F10" s="4"/>
      <c r="G10" s="34">
        <v>25328125892</v>
      </c>
      <c r="H10" s="4"/>
      <c r="I10" s="34">
        <v>-8856513021</v>
      </c>
      <c r="J10" s="4"/>
      <c r="K10" s="34">
        <v>2113984</v>
      </c>
      <c r="L10" s="4"/>
      <c r="M10" s="34">
        <v>25252718490</v>
      </c>
      <c r="N10" s="4"/>
      <c r="O10" s="34">
        <v>35912886403</v>
      </c>
      <c r="P10" s="4"/>
      <c r="Q10" s="101">
        <v>-10660167913</v>
      </c>
      <c r="R10" s="101"/>
      <c r="T10" s="6"/>
      <c r="U10" s="2"/>
    </row>
    <row r="11" spans="1:21" ht="21.75" customHeight="1">
      <c r="A11" s="21" t="s">
        <v>19</v>
      </c>
      <c r="C11" s="34">
        <v>64232</v>
      </c>
      <c r="D11" s="4"/>
      <c r="E11" s="34">
        <v>1149568080</v>
      </c>
      <c r="F11" s="4"/>
      <c r="G11" s="34">
        <v>1532395670</v>
      </c>
      <c r="H11" s="4"/>
      <c r="I11" s="34">
        <v>-382827590</v>
      </c>
      <c r="J11" s="4"/>
      <c r="K11" s="34">
        <v>64232</v>
      </c>
      <c r="L11" s="4"/>
      <c r="M11" s="34">
        <v>1149568080</v>
      </c>
      <c r="N11" s="4"/>
      <c r="O11" s="34">
        <v>1532395670</v>
      </c>
      <c r="P11" s="4"/>
      <c r="Q11" s="101">
        <v>-382827590</v>
      </c>
      <c r="R11" s="101"/>
      <c r="T11" s="6"/>
      <c r="U11" s="2"/>
    </row>
    <row r="12" spans="1:21" ht="21.75" customHeight="1">
      <c r="A12" s="21" t="s">
        <v>48</v>
      </c>
      <c r="C12" s="34">
        <v>6796334</v>
      </c>
      <c r="D12" s="4"/>
      <c r="E12" s="34">
        <v>27716798671</v>
      </c>
      <c r="F12" s="4"/>
      <c r="G12" s="34">
        <v>47469364179</v>
      </c>
      <c r="H12" s="4"/>
      <c r="I12" s="34">
        <v>-19752565508</v>
      </c>
      <c r="J12" s="4"/>
      <c r="K12" s="34">
        <v>7749300</v>
      </c>
      <c r="L12" s="4"/>
      <c r="M12" s="34">
        <v>33215069166</v>
      </c>
      <c r="N12" s="4"/>
      <c r="O12" s="34">
        <v>54153437404</v>
      </c>
      <c r="P12" s="4"/>
      <c r="Q12" s="101">
        <v>-20938368238</v>
      </c>
      <c r="R12" s="101"/>
      <c r="T12" s="6"/>
      <c r="U12" s="2"/>
    </row>
    <row r="13" spans="1:21" ht="21.75" customHeight="1">
      <c r="A13" s="21" t="s">
        <v>43</v>
      </c>
      <c r="C13" s="34">
        <v>200000</v>
      </c>
      <c r="D13" s="4"/>
      <c r="E13" s="34">
        <v>693846910</v>
      </c>
      <c r="F13" s="4"/>
      <c r="G13" s="34">
        <v>896434293</v>
      </c>
      <c r="H13" s="4"/>
      <c r="I13" s="34">
        <v>-202587383</v>
      </c>
      <c r="J13" s="4"/>
      <c r="K13" s="34">
        <v>200000</v>
      </c>
      <c r="L13" s="4"/>
      <c r="M13" s="34">
        <v>693846910</v>
      </c>
      <c r="N13" s="4"/>
      <c r="O13" s="34">
        <v>896434293</v>
      </c>
      <c r="P13" s="4"/>
      <c r="Q13" s="101">
        <v>-202587383</v>
      </c>
      <c r="R13" s="101"/>
      <c r="T13" s="6"/>
      <c r="U13" s="2"/>
    </row>
    <row r="14" spans="1:21" ht="21.75" customHeight="1">
      <c r="A14" s="21" t="s">
        <v>50</v>
      </c>
      <c r="C14" s="34">
        <v>5000</v>
      </c>
      <c r="D14" s="4"/>
      <c r="E14" s="34">
        <v>5367871</v>
      </c>
      <c r="F14" s="4"/>
      <c r="G14" s="34">
        <v>10682289</v>
      </c>
      <c r="H14" s="4"/>
      <c r="I14" s="34">
        <v>-5314418</v>
      </c>
      <c r="J14" s="4"/>
      <c r="K14" s="34">
        <v>5000</v>
      </c>
      <c r="L14" s="4"/>
      <c r="M14" s="34">
        <v>5367871</v>
      </c>
      <c r="N14" s="4"/>
      <c r="O14" s="34">
        <v>10682289</v>
      </c>
      <c r="P14" s="4"/>
      <c r="Q14" s="101">
        <v>-5314418</v>
      </c>
      <c r="R14" s="101"/>
      <c r="T14" s="6"/>
      <c r="U14" s="2"/>
    </row>
    <row r="15" spans="1:21" ht="21.75" customHeight="1">
      <c r="A15" s="21" t="s">
        <v>67</v>
      </c>
      <c r="C15" s="34">
        <v>1200000</v>
      </c>
      <c r="D15" s="4"/>
      <c r="E15" s="34">
        <v>10206159234</v>
      </c>
      <c r="F15" s="4"/>
      <c r="G15" s="34">
        <v>24739636745</v>
      </c>
      <c r="H15" s="4"/>
      <c r="I15" s="34">
        <v>-14533477511</v>
      </c>
      <c r="J15" s="4"/>
      <c r="K15" s="34">
        <v>1946666</v>
      </c>
      <c r="L15" s="4"/>
      <c r="M15" s="34">
        <v>21165444773</v>
      </c>
      <c r="N15" s="4"/>
      <c r="O15" s="34">
        <v>40133628415</v>
      </c>
      <c r="P15" s="4"/>
      <c r="Q15" s="101">
        <v>-18968183642</v>
      </c>
      <c r="R15" s="101"/>
      <c r="T15" s="6"/>
      <c r="U15" s="2"/>
    </row>
    <row r="16" spans="1:21" ht="21.75" customHeight="1">
      <c r="A16" s="21" t="s">
        <v>26</v>
      </c>
      <c r="C16" s="34">
        <v>121495</v>
      </c>
      <c r="D16" s="4"/>
      <c r="E16" s="34">
        <v>5572712332</v>
      </c>
      <c r="F16" s="4"/>
      <c r="G16" s="34">
        <v>6159540086</v>
      </c>
      <c r="H16" s="4"/>
      <c r="I16" s="34">
        <v>-586827754</v>
      </c>
      <c r="J16" s="4"/>
      <c r="K16" s="34">
        <v>207987</v>
      </c>
      <c r="L16" s="4"/>
      <c r="M16" s="34">
        <v>9812190661</v>
      </c>
      <c r="N16" s="4"/>
      <c r="O16" s="34">
        <v>10542857487</v>
      </c>
      <c r="P16" s="4"/>
      <c r="Q16" s="101">
        <v>-730666826</v>
      </c>
      <c r="R16" s="101"/>
      <c r="T16" s="6"/>
      <c r="U16" s="2"/>
    </row>
    <row r="17" spans="1:21" ht="21.75" customHeight="1">
      <c r="A17" s="21" t="s">
        <v>44</v>
      </c>
      <c r="C17" s="34">
        <v>148965</v>
      </c>
      <c r="D17" s="4"/>
      <c r="E17" s="34">
        <v>2150718703</v>
      </c>
      <c r="F17" s="4"/>
      <c r="G17" s="34">
        <v>2406769963</v>
      </c>
      <c r="H17" s="4"/>
      <c r="I17" s="34">
        <v>-256051260</v>
      </c>
      <c r="J17" s="4"/>
      <c r="K17" s="34">
        <v>248965</v>
      </c>
      <c r="L17" s="4"/>
      <c r="M17" s="34">
        <v>3681555703</v>
      </c>
      <c r="N17" s="4"/>
      <c r="O17" s="34">
        <v>4020113113</v>
      </c>
      <c r="P17" s="4"/>
      <c r="Q17" s="101">
        <v>-338557410</v>
      </c>
      <c r="R17" s="101"/>
      <c r="T17" s="6"/>
      <c r="U17" s="2"/>
    </row>
    <row r="18" spans="1:21" ht="21.75" customHeight="1">
      <c r="A18" s="21" t="s">
        <v>21</v>
      </c>
      <c r="C18" s="34">
        <v>6209134</v>
      </c>
      <c r="D18" s="4"/>
      <c r="E18" s="34">
        <v>14961388369</v>
      </c>
      <c r="F18" s="4"/>
      <c r="G18" s="34">
        <v>23892546145</v>
      </c>
      <c r="H18" s="4"/>
      <c r="I18" s="34">
        <v>-8931157776</v>
      </c>
      <c r="J18" s="4"/>
      <c r="K18" s="34">
        <v>6209134</v>
      </c>
      <c r="L18" s="4"/>
      <c r="M18" s="34">
        <v>14961388369</v>
      </c>
      <c r="N18" s="4"/>
      <c r="O18" s="34">
        <v>23892546145</v>
      </c>
      <c r="P18" s="4"/>
      <c r="Q18" s="101">
        <v>-8931157776</v>
      </c>
      <c r="R18" s="101"/>
      <c r="T18" s="6"/>
      <c r="U18" s="2"/>
    </row>
    <row r="19" spans="1:21" ht="21.75" customHeight="1">
      <c r="A19" s="21" t="s">
        <v>63</v>
      </c>
      <c r="C19" s="34">
        <v>800000</v>
      </c>
      <c r="D19" s="4"/>
      <c r="E19" s="34">
        <v>5789347248</v>
      </c>
      <c r="F19" s="4"/>
      <c r="G19" s="34">
        <v>5246537656</v>
      </c>
      <c r="H19" s="4"/>
      <c r="I19" s="34">
        <v>542809592</v>
      </c>
      <c r="J19" s="4"/>
      <c r="K19" s="34">
        <v>2383052</v>
      </c>
      <c r="L19" s="4"/>
      <c r="M19" s="34">
        <v>17477274097</v>
      </c>
      <c r="N19" s="4"/>
      <c r="O19" s="34">
        <v>15754832769</v>
      </c>
      <c r="P19" s="4"/>
      <c r="Q19" s="101">
        <v>1722441328</v>
      </c>
      <c r="R19" s="101"/>
      <c r="T19" s="6"/>
      <c r="U19" s="2"/>
    </row>
    <row r="20" spans="1:21" ht="21.75" customHeight="1">
      <c r="A20" s="21" t="s">
        <v>27</v>
      </c>
      <c r="C20" s="34">
        <v>0</v>
      </c>
      <c r="D20" s="4"/>
      <c r="E20" s="34">
        <v>0</v>
      </c>
      <c r="F20" s="4"/>
      <c r="G20" s="34">
        <v>0</v>
      </c>
      <c r="H20" s="4"/>
      <c r="I20" s="34">
        <v>0</v>
      </c>
      <c r="J20" s="4"/>
      <c r="K20" s="34">
        <v>5000</v>
      </c>
      <c r="L20" s="4"/>
      <c r="M20" s="34">
        <v>814382583</v>
      </c>
      <c r="N20" s="4"/>
      <c r="O20" s="34">
        <v>869230644</v>
      </c>
      <c r="P20" s="4"/>
      <c r="Q20" s="101">
        <v>-54848061</v>
      </c>
      <c r="R20" s="101"/>
    </row>
    <row r="21" spans="1:21" ht="21.75" customHeight="1">
      <c r="A21" s="21" t="s">
        <v>62</v>
      </c>
      <c r="C21" s="34">
        <v>0</v>
      </c>
      <c r="D21" s="4"/>
      <c r="E21" s="34">
        <v>0</v>
      </c>
      <c r="F21" s="4"/>
      <c r="G21" s="34">
        <v>0</v>
      </c>
      <c r="H21" s="4"/>
      <c r="I21" s="34">
        <v>0</v>
      </c>
      <c r="J21" s="4"/>
      <c r="K21" s="34">
        <v>927381</v>
      </c>
      <c r="L21" s="4"/>
      <c r="M21" s="34">
        <v>4441588464</v>
      </c>
      <c r="N21" s="4"/>
      <c r="O21" s="34">
        <v>4523362138</v>
      </c>
      <c r="P21" s="4"/>
      <c r="Q21" s="101">
        <v>-81773674</v>
      </c>
      <c r="R21" s="101"/>
    </row>
    <row r="22" spans="1:21" ht="21.75" customHeight="1">
      <c r="A22" s="21" t="s">
        <v>58</v>
      </c>
      <c r="C22" s="34">
        <v>0</v>
      </c>
      <c r="D22" s="4"/>
      <c r="E22" s="34">
        <v>0</v>
      </c>
      <c r="F22" s="4"/>
      <c r="G22" s="34">
        <v>0</v>
      </c>
      <c r="H22" s="4"/>
      <c r="I22" s="34">
        <v>0</v>
      </c>
      <c r="J22" s="4"/>
      <c r="K22" s="34">
        <v>983334</v>
      </c>
      <c r="L22" s="4"/>
      <c r="M22" s="34">
        <v>22091722786</v>
      </c>
      <c r="N22" s="4"/>
      <c r="O22" s="34">
        <v>25130709844</v>
      </c>
      <c r="P22" s="4"/>
      <c r="Q22" s="101">
        <v>-3038987058</v>
      </c>
      <c r="R22" s="101"/>
    </row>
    <row r="23" spans="1:21" ht="21.75" customHeight="1">
      <c r="A23" s="21" t="s">
        <v>128</v>
      </c>
      <c r="C23" s="34">
        <v>0</v>
      </c>
      <c r="D23" s="4"/>
      <c r="E23" s="34">
        <v>0</v>
      </c>
      <c r="F23" s="4"/>
      <c r="G23" s="34">
        <v>0</v>
      </c>
      <c r="H23" s="4"/>
      <c r="I23" s="34">
        <v>0</v>
      </c>
      <c r="J23" s="4"/>
      <c r="K23" s="34">
        <v>250000</v>
      </c>
      <c r="L23" s="4"/>
      <c r="M23" s="34">
        <v>13424346673</v>
      </c>
      <c r="N23" s="4"/>
      <c r="O23" s="34">
        <v>14667207750</v>
      </c>
      <c r="P23" s="4"/>
      <c r="Q23" s="101">
        <v>-1242861077</v>
      </c>
      <c r="R23" s="101"/>
    </row>
    <row r="24" spans="1:21" ht="21.75" customHeight="1">
      <c r="A24" s="21" t="s">
        <v>129</v>
      </c>
      <c r="C24" s="34">
        <v>0</v>
      </c>
      <c r="D24" s="4"/>
      <c r="E24" s="34">
        <v>0</v>
      </c>
      <c r="F24" s="4"/>
      <c r="G24" s="34">
        <v>0</v>
      </c>
      <c r="H24" s="4"/>
      <c r="I24" s="34">
        <v>0</v>
      </c>
      <c r="J24" s="4"/>
      <c r="K24" s="34">
        <v>253000</v>
      </c>
      <c r="L24" s="4"/>
      <c r="M24" s="34">
        <v>15752339843</v>
      </c>
      <c r="N24" s="4"/>
      <c r="O24" s="34">
        <v>17250018043</v>
      </c>
      <c r="P24" s="4"/>
      <c r="Q24" s="101">
        <v>-1497678200</v>
      </c>
      <c r="R24" s="101"/>
    </row>
    <row r="25" spans="1:21" ht="21.75" customHeight="1">
      <c r="A25" s="21" t="s">
        <v>41</v>
      </c>
      <c r="C25" s="34">
        <v>0</v>
      </c>
      <c r="D25" s="4"/>
      <c r="E25" s="34">
        <v>0</v>
      </c>
      <c r="F25" s="4"/>
      <c r="G25" s="34">
        <v>0</v>
      </c>
      <c r="H25" s="4"/>
      <c r="I25" s="34">
        <v>0</v>
      </c>
      <c r="J25" s="4"/>
      <c r="K25" s="34">
        <v>2840327</v>
      </c>
      <c r="L25" s="4"/>
      <c r="M25" s="34">
        <v>13005216889</v>
      </c>
      <c r="N25" s="4"/>
      <c r="O25" s="34">
        <v>12565385938</v>
      </c>
      <c r="P25" s="4"/>
      <c r="Q25" s="101">
        <v>439830951</v>
      </c>
      <c r="R25" s="101"/>
    </row>
    <row r="26" spans="1:21" ht="21.75" customHeight="1">
      <c r="A26" s="21" t="s">
        <v>55</v>
      </c>
      <c r="C26" s="34">
        <v>0</v>
      </c>
      <c r="D26" s="4"/>
      <c r="E26" s="34">
        <v>0</v>
      </c>
      <c r="F26" s="4"/>
      <c r="G26" s="34">
        <v>0</v>
      </c>
      <c r="H26" s="4"/>
      <c r="I26" s="34">
        <v>0</v>
      </c>
      <c r="J26" s="4"/>
      <c r="K26" s="34">
        <v>2848066</v>
      </c>
      <c r="L26" s="4"/>
      <c r="M26" s="34">
        <v>4558990539</v>
      </c>
      <c r="N26" s="4"/>
      <c r="O26" s="34">
        <v>4552708739</v>
      </c>
      <c r="P26" s="4"/>
      <c r="Q26" s="101">
        <v>6281800</v>
      </c>
      <c r="R26" s="101"/>
    </row>
    <row r="27" spans="1:21" ht="21.75" customHeight="1">
      <c r="A27" s="21" t="s">
        <v>54</v>
      </c>
      <c r="C27" s="34">
        <v>0</v>
      </c>
      <c r="D27" s="4"/>
      <c r="E27" s="34">
        <v>0</v>
      </c>
      <c r="F27" s="4"/>
      <c r="G27" s="34">
        <v>0</v>
      </c>
      <c r="H27" s="4"/>
      <c r="I27" s="34">
        <v>0</v>
      </c>
      <c r="J27" s="4"/>
      <c r="K27" s="34">
        <v>255492</v>
      </c>
      <c r="L27" s="4"/>
      <c r="M27" s="34">
        <v>2060292934</v>
      </c>
      <c r="N27" s="4"/>
      <c r="O27" s="34">
        <v>2232732056</v>
      </c>
      <c r="P27" s="4"/>
      <c r="Q27" s="101">
        <v>-172439122</v>
      </c>
      <c r="R27" s="101"/>
    </row>
    <row r="28" spans="1:21" ht="21.75" customHeight="1">
      <c r="A28" s="21" t="s">
        <v>24</v>
      </c>
      <c r="C28" s="34">
        <v>0</v>
      </c>
      <c r="D28" s="4"/>
      <c r="E28" s="34">
        <v>0</v>
      </c>
      <c r="F28" s="4"/>
      <c r="G28" s="34">
        <v>0</v>
      </c>
      <c r="H28" s="4"/>
      <c r="I28" s="34">
        <v>0</v>
      </c>
      <c r="J28" s="4"/>
      <c r="K28" s="34">
        <v>117263</v>
      </c>
      <c r="L28" s="4"/>
      <c r="M28" s="34">
        <v>7007273075</v>
      </c>
      <c r="N28" s="4"/>
      <c r="O28" s="34">
        <v>6986929576</v>
      </c>
      <c r="P28" s="4"/>
      <c r="Q28" s="101">
        <v>20343499</v>
      </c>
      <c r="R28" s="101"/>
    </row>
    <row r="29" spans="1:21" ht="21.75" customHeight="1">
      <c r="A29" s="21" t="s">
        <v>59</v>
      </c>
      <c r="C29" s="34">
        <v>0</v>
      </c>
      <c r="D29" s="4"/>
      <c r="E29" s="34">
        <v>0</v>
      </c>
      <c r="F29" s="4"/>
      <c r="G29" s="34">
        <v>0</v>
      </c>
      <c r="H29" s="4"/>
      <c r="I29" s="34">
        <v>0</v>
      </c>
      <c r="J29" s="4"/>
      <c r="K29" s="34">
        <v>2800</v>
      </c>
      <c r="L29" s="4"/>
      <c r="M29" s="34">
        <v>18397879</v>
      </c>
      <c r="N29" s="4"/>
      <c r="O29" s="34">
        <v>21570885</v>
      </c>
      <c r="P29" s="4"/>
      <c r="Q29" s="101">
        <v>-3173006</v>
      </c>
      <c r="R29" s="101"/>
    </row>
    <row r="30" spans="1:21" ht="21.75" customHeight="1">
      <c r="A30" s="21" t="s">
        <v>32</v>
      </c>
      <c r="C30" s="34">
        <v>0</v>
      </c>
      <c r="D30" s="4"/>
      <c r="E30" s="34">
        <v>0</v>
      </c>
      <c r="F30" s="4"/>
      <c r="G30" s="34">
        <v>0</v>
      </c>
      <c r="H30" s="4"/>
      <c r="I30" s="34">
        <v>0</v>
      </c>
      <c r="J30" s="4"/>
      <c r="K30" s="34">
        <v>148000</v>
      </c>
      <c r="L30" s="4"/>
      <c r="M30" s="34">
        <v>2869444689</v>
      </c>
      <c r="N30" s="4"/>
      <c r="O30" s="34">
        <v>4151904655</v>
      </c>
      <c r="P30" s="4"/>
      <c r="Q30" s="101">
        <v>-1282459966</v>
      </c>
      <c r="R30" s="101"/>
    </row>
    <row r="31" spans="1:21" ht="21.75" customHeight="1">
      <c r="A31" s="21" t="s">
        <v>52</v>
      </c>
      <c r="C31" s="34">
        <v>0</v>
      </c>
      <c r="D31" s="4"/>
      <c r="E31" s="34">
        <v>0</v>
      </c>
      <c r="F31" s="4"/>
      <c r="G31" s="34">
        <v>0</v>
      </c>
      <c r="H31" s="4"/>
      <c r="I31" s="34">
        <v>0</v>
      </c>
      <c r="J31" s="4"/>
      <c r="K31" s="34">
        <v>160000</v>
      </c>
      <c r="L31" s="4"/>
      <c r="M31" s="34">
        <v>1726764257</v>
      </c>
      <c r="N31" s="4"/>
      <c r="O31" s="34">
        <v>2126726715</v>
      </c>
      <c r="P31" s="4"/>
      <c r="Q31" s="101">
        <v>-399962458</v>
      </c>
      <c r="R31" s="101"/>
    </row>
    <row r="32" spans="1:21" ht="21.75" customHeight="1">
      <c r="A32" s="21" t="s">
        <v>68</v>
      </c>
      <c r="C32" s="34">
        <v>0</v>
      </c>
      <c r="D32" s="4"/>
      <c r="E32" s="34">
        <v>0</v>
      </c>
      <c r="F32" s="4"/>
      <c r="G32" s="34">
        <v>0</v>
      </c>
      <c r="H32" s="4"/>
      <c r="I32" s="34">
        <v>0</v>
      </c>
      <c r="J32" s="4"/>
      <c r="K32" s="34">
        <v>507607</v>
      </c>
      <c r="L32" s="4"/>
      <c r="M32" s="34">
        <v>21491875741</v>
      </c>
      <c r="N32" s="4"/>
      <c r="O32" s="34">
        <v>23226871951</v>
      </c>
      <c r="P32" s="4"/>
      <c r="Q32" s="101">
        <v>-1734996210</v>
      </c>
      <c r="R32" s="101"/>
    </row>
    <row r="33" spans="1:21" ht="21.75" customHeight="1">
      <c r="A33" s="21" t="s">
        <v>60</v>
      </c>
      <c r="C33" s="34">
        <v>0</v>
      </c>
      <c r="D33" s="4"/>
      <c r="E33" s="34">
        <v>0</v>
      </c>
      <c r="F33" s="4"/>
      <c r="G33" s="34">
        <v>0</v>
      </c>
      <c r="H33" s="4"/>
      <c r="I33" s="34">
        <v>0</v>
      </c>
      <c r="J33" s="4"/>
      <c r="K33" s="34">
        <v>125000</v>
      </c>
      <c r="L33" s="4"/>
      <c r="M33" s="34">
        <v>3162321591</v>
      </c>
      <c r="N33" s="4"/>
      <c r="O33" s="34">
        <v>2414690537</v>
      </c>
      <c r="P33" s="4"/>
      <c r="Q33" s="101">
        <v>747631054</v>
      </c>
      <c r="R33" s="101"/>
      <c r="U33" s="2"/>
    </row>
    <row r="34" spans="1:21" ht="21.75" customHeight="1">
      <c r="A34" s="21" t="s">
        <v>36</v>
      </c>
      <c r="C34" s="34">
        <v>0</v>
      </c>
      <c r="D34" s="4"/>
      <c r="E34" s="34">
        <v>0</v>
      </c>
      <c r="F34" s="4"/>
      <c r="G34" s="34">
        <v>0</v>
      </c>
      <c r="H34" s="4"/>
      <c r="I34" s="34">
        <v>0</v>
      </c>
      <c r="J34" s="4"/>
      <c r="K34" s="34">
        <v>133794</v>
      </c>
      <c r="L34" s="4"/>
      <c r="M34" s="34">
        <v>5024373228</v>
      </c>
      <c r="N34" s="4"/>
      <c r="O34" s="34">
        <v>4737112403</v>
      </c>
      <c r="P34" s="4"/>
      <c r="Q34" s="101">
        <v>287260825</v>
      </c>
      <c r="R34" s="101"/>
      <c r="U34" s="2"/>
    </row>
    <row r="35" spans="1:21" ht="21.75" customHeight="1">
      <c r="A35" s="21" t="s">
        <v>22</v>
      </c>
      <c r="C35" s="34">
        <v>0</v>
      </c>
      <c r="D35" s="4"/>
      <c r="E35" s="34">
        <v>0</v>
      </c>
      <c r="F35" s="4"/>
      <c r="G35" s="34">
        <v>0</v>
      </c>
      <c r="H35" s="4"/>
      <c r="I35" s="34">
        <v>0</v>
      </c>
      <c r="J35" s="4"/>
      <c r="K35" s="34">
        <v>1562500</v>
      </c>
      <c r="L35" s="4"/>
      <c r="M35" s="34">
        <v>5429998133</v>
      </c>
      <c r="N35" s="4"/>
      <c r="O35" s="34">
        <v>3438654612</v>
      </c>
      <c r="P35" s="4"/>
      <c r="Q35" s="101">
        <v>1991343521</v>
      </c>
      <c r="R35" s="101"/>
      <c r="U35" s="2"/>
    </row>
    <row r="36" spans="1:21" ht="21.75" customHeight="1">
      <c r="A36" s="21" t="s">
        <v>33</v>
      </c>
      <c r="C36" s="34">
        <v>0</v>
      </c>
      <c r="D36" s="4"/>
      <c r="E36" s="34">
        <v>0</v>
      </c>
      <c r="F36" s="4"/>
      <c r="G36" s="34">
        <v>0</v>
      </c>
      <c r="H36" s="4"/>
      <c r="I36" s="34">
        <v>0</v>
      </c>
      <c r="J36" s="4"/>
      <c r="K36" s="34">
        <v>878960</v>
      </c>
      <c r="L36" s="4"/>
      <c r="M36" s="34">
        <v>9601223863</v>
      </c>
      <c r="N36" s="4"/>
      <c r="O36" s="34">
        <v>11096432913</v>
      </c>
      <c r="P36" s="4"/>
      <c r="Q36" s="101">
        <v>-1495209050</v>
      </c>
      <c r="R36" s="101"/>
    </row>
    <row r="37" spans="1:21" ht="21.75" customHeight="1">
      <c r="A37" s="21" t="s">
        <v>61</v>
      </c>
      <c r="C37" s="34">
        <v>0</v>
      </c>
      <c r="D37" s="4"/>
      <c r="E37" s="34">
        <v>0</v>
      </c>
      <c r="F37" s="4"/>
      <c r="G37" s="34">
        <v>0</v>
      </c>
      <c r="H37" s="4"/>
      <c r="I37" s="34">
        <v>0</v>
      </c>
      <c r="J37" s="4"/>
      <c r="K37" s="34">
        <v>1020000</v>
      </c>
      <c r="L37" s="4"/>
      <c r="M37" s="34">
        <v>9081342617</v>
      </c>
      <c r="N37" s="4"/>
      <c r="O37" s="34">
        <v>8631063506</v>
      </c>
      <c r="P37" s="4"/>
      <c r="Q37" s="101">
        <v>450279111</v>
      </c>
      <c r="R37" s="101"/>
    </row>
    <row r="38" spans="1:21" ht="21.75" customHeight="1">
      <c r="A38" s="21" t="s">
        <v>130</v>
      </c>
      <c r="C38" s="34">
        <v>0</v>
      </c>
      <c r="D38" s="4"/>
      <c r="E38" s="34">
        <v>0</v>
      </c>
      <c r="F38" s="4"/>
      <c r="G38" s="34">
        <v>0</v>
      </c>
      <c r="H38" s="4"/>
      <c r="I38" s="34">
        <v>0</v>
      </c>
      <c r="J38" s="4"/>
      <c r="K38" s="34">
        <v>124203</v>
      </c>
      <c r="L38" s="4"/>
      <c r="M38" s="34">
        <v>829604757</v>
      </c>
      <c r="N38" s="4"/>
      <c r="O38" s="34">
        <v>990181217</v>
      </c>
      <c r="P38" s="4"/>
      <c r="Q38" s="101">
        <v>-160576460</v>
      </c>
      <c r="R38" s="101"/>
    </row>
    <row r="39" spans="1:21" ht="21.75" customHeight="1">
      <c r="A39" s="21" t="s">
        <v>39</v>
      </c>
      <c r="C39" s="34">
        <v>0</v>
      </c>
      <c r="D39" s="4"/>
      <c r="E39" s="34">
        <v>0</v>
      </c>
      <c r="F39" s="4"/>
      <c r="G39" s="34">
        <v>0</v>
      </c>
      <c r="H39" s="4"/>
      <c r="I39" s="34">
        <v>0</v>
      </c>
      <c r="J39" s="4"/>
      <c r="K39" s="34">
        <v>91963</v>
      </c>
      <c r="L39" s="4"/>
      <c r="M39" s="34">
        <v>585902584</v>
      </c>
      <c r="N39" s="4"/>
      <c r="O39" s="34">
        <v>623457575</v>
      </c>
      <c r="P39" s="4"/>
      <c r="Q39" s="101">
        <v>-37554991</v>
      </c>
      <c r="R39" s="101"/>
    </row>
    <row r="40" spans="1:21" ht="21.75" customHeight="1">
      <c r="A40" s="21" t="s">
        <v>131</v>
      </c>
      <c r="C40" s="34">
        <v>0</v>
      </c>
      <c r="D40" s="4"/>
      <c r="E40" s="34">
        <v>0</v>
      </c>
      <c r="F40" s="4"/>
      <c r="G40" s="34">
        <v>0</v>
      </c>
      <c r="H40" s="4"/>
      <c r="I40" s="34">
        <v>0</v>
      </c>
      <c r="J40" s="4"/>
      <c r="K40" s="34">
        <v>325152</v>
      </c>
      <c r="L40" s="4"/>
      <c r="M40" s="34">
        <v>3071031782</v>
      </c>
      <c r="N40" s="4"/>
      <c r="O40" s="34">
        <v>3393782128</v>
      </c>
      <c r="P40" s="4"/>
      <c r="Q40" s="101">
        <v>-322750346</v>
      </c>
      <c r="R40" s="101"/>
    </row>
    <row r="41" spans="1:21" ht="21.75" customHeight="1">
      <c r="A41" s="21" t="s">
        <v>51</v>
      </c>
      <c r="C41" s="34">
        <v>0</v>
      </c>
      <c r="D41" s="4"/>
      <c r="E41" s="34">
        <v>0</v>
      </c>
      <c r="F41" s="4"/>
      <c r="G41" s="34">
        <v>0</v>
      </c>
      <c r="H41" s="4"/>
      <c r="I41" s="34">
        <v>0</v>
      </c>
      <c r="J41" s="4"/>
      <c r="K41" s="34">
        <v>48531</v>
      </c>
      <c r="L41" s="4"/>
      <c r="M41" s="34">
        <v>356027738</v>
      </c>
      <c r="N41" s="4"/>
      <c r="O41" s="34">
        <v>365676183</v>
      </c>
      <c r="P41" s="4"/>
      <c r="Q41" s="101">
        <v>-9648445</v>
      </c>
      <c r="R41" s="101"/>
    </row>
    <row r="42" spans="1:21" ht="21.75" customHeight="1">
      <c r="A42" s="21" t="s">
        <v>47</v>
      </c>
      <c r="C42" s="34">
        <v>0</v>
      </c>
      <c r="D42" s="4"/>
      <c r="E42" s="34">
        <v>0</v>
      </c>
      <c r="F42" s="4"/>
      <c r="G42" s="34">
        <v>0</v>
      </c>
      <c r="H42" s="4"/>
      <c r="I42" s="34">
        <v>0</v>
      </c>
      <c r="J42" s="4"/>
      <c r="K42" s="34">
        <v>3600000</v>
      </c>
      <c r="L42" s="4"/>
      <c r="M42" s="34">
        <v>14179129250</v>
      </c>
      <c r="N42" s="4"/>
      <c r="O42" s="34">
        <v>16937419140</v>
      </c>
      <c r="P42" s="4"/>
      <c r="Q42" s="101">
        <v>-2758289890</v>
      </c>
      <c r="R42" s="101"/>
    </row>
    <row r="43" spans="1:21" ht="21.75" customHeight="1">
      <c r="A43" s="21" t="s">
        <v>49</v>
      </c>
      <c r="C43" s="34">
        <v>0</v>
      </c>
      <c r="D43" s="4"/>
      <c r="E43" s="34">
        <v>0</v>
      </c>
      <c r="F43" s="4"/>
      <c r="G43" s="34">
        <v>0</v>
      </c>
      <c r="H43" s="4"/>
      <c r="I43" s="34">
        <v>0</v>
      </c>
      <c r="J43" s="4"/>
      <c r="K43" s="34">
        <v>170000</v>
      </c>
      <c r="L43" s="4"/>
      <c r="M43" s="34">
        <v>719881085</v>
      </c>
      <c r="N43" s="4"/>
      <c r="O43" s="34">
        <v>703161154</v>
      </c>
      <c r="P43" s="4"/>
      <c r="Q43" s="101">
        <v>16719931</v>
      </c>
      <c r="R43" s="101"/>
    </row>
    <row r="44" spans="1:21" ht="21.75" customHeight="1">
      <c r="A44" s="21" t="s">
        <v>46</v>
      </c>
      <c r="C44" s="34">
        <v>0</v>
      </c>
      <c r="D44" s="4"/>
      <c r="E44" s="34">
        <v>0</v>
      </c>
      <c r="F44" s="4"/>
      <c r="G44" s="34">
        <v>0</v>
      </c>
      <c r="H44" s="4"/>
      <c r="I44" s="34">
        <v>0</v>
      </c>
      <c r="J44" s="4"/>
      <c r="K44" s="34">
        <v>96965</v>
      </c>
      <c r="L44" s="4"/>
      <c r="M44" s="34">
        <v>12398709420</v>
      </c>
      <c r="N44" s="4"/>
      <c r="O44" s="34">
        <v>14400878778</v>
      </c>
      <c r="P44" s="4"/>
      <c r="Q44" s="101">
        <v>-2002169357</v>
      </c>
      <c r="R44" s="101"/>
    </row>
    <row r="45" spans="1:21" ht="21.75" customHeight="1">
      <c r="A45" s="21" t="s">
        <v>53</v>
      </c>
      <c r="C45" s="34">
        <v>0</v>
      </c>
      <c r="D45" s="4"/>
      <c r="E45" s="34">
        <v>0</v>
      </c>
      <c r="F45" s="4"/>
      <c r="G45" s="34">
        <v>0</v>
      </c>
      <c r="H45" s="4"/>
      <c r="I45" s="34">
        <v>0</v>
      </c>
      <c r="J45" s="4"/>
      <c r="K45" s="34">
        <v>90000</v>
      </c>
      <c r="L45" s="4"/>
      <c r="M45" s="34">
        <v>1009358440</v>
      </c>
      <c r="N45" s="4"/>
      <c r="O45" s="34">
        <v>1016316695</v>
      </c>
      <c r="P45" s="4"/>
      <c r="Q45" s="101">
        <v>-6958255</v>
      </c>
      <c r="R45" s="101"/>
    </row>
    <row r="46" spans="1:21" ht="21.75" customHeight="1">
      <c r="A46" s="21" t="s">
        <v>132</v>
      </c>
      <c r="C46" s="34">
        <v>0</v>
      </c>
      <c r="D46" s="4"/>
      <c r="E46" s="34">
        <v>0</v>
      </c>
      <c r="F46" s="4"/>
      <c r="G46" s="34">
        <v>0</v>
      </c>
      <c r="H46" s="4"/>
      <c r="I46" s="34">
        <v>0</v>
      </c>
      <c r="J46" s="4"/>
      <c r="K46" s="34">
        <v>505096</v>
      </c>
      <c r="L46" s="4"/>
      <c r="M46" s="34">
        <v>4992242919</v>
      </c>
      <c r="N46" s="4"/>
      <c r="O46" s="34">
        <v>5834293687</v>
      </c>
      <c r="P46" s="4"/>
      <c r="Q46" s="101">
        <v>-842050768</v>
      </c>
      <c r="R46" s="101"/>
    </row>
    <row r="47" spans="1:21" ht="21.75" customHeight="1">
      <c r="A47" s="21" t="s">
        <v>30</v>
      </c>
      <c r="C47" s="34">
        <v>0</v>
      </c>
      <c r="D47" s="4"/>
      <c r="E47" s="34">
        <v>0</v>
      </c>
      <c r="F47" s="4"/>
      <c r="G47" s="34">
        <v>0</v>
      </c>
      <c r="H47" s="4"/>
      <c r="I47" s="34">
        <v>0</v>
      </c>
      <c r="J47" s="4"/>
      <c r="K47" s="34">
        <v>87798</v>
      </c>
      <c r="L47" s="4"/>
      <c r="M47" s="34">
        <v>15047236843</v>
      </c>
      <c r="N47" s="4"/>
      <c r="O47" s="34">
        <v>13261598327</v>
      </c>
      <c r="P47" s="4"/>
      <c r="Q47" s="101">
        <v>1785638516</v>
      </c>
      <c r="R47" s="101"/>
    </row>
    <row r="48" spans="1:21" ht="21.75" customHeight="1">
      <c r="A48" s="21" t="s">
        <v>133</v>
      </c>
      <c r="C48" s="34">
        <v>0</v>
      </c>
      <c r="D48" s="4"/>
      <c r="E48" s="34">
        <v>0</v>
      </c>
      <c r="F48" s="4"/>
      <c r="G48" s="34">
        <v>0</v>
      </c>
      <c r="H48" s="4"/>
      <c r="I48" s="34">
        <v>0</v>
      </c>
      <c r="J48" s="4"/>
      <c r="K48" s="34">
        <v>356821</v>
      </c>
      <c r="L48" s="4"/>
      <c r="M48" s="34">
        <v>1924244269</v>
      </c>
      <c r="N48" s="4"/>
      <c r="O48" s="34">
        <v>1836980504</v>
      </c>
      <c r="P48" s="4"/>
      <c r="Q48" s="101">
        <v>87263765</v>
      </c>
      <c r="R48" s="101"/>
    </row>
    <row r="49" spans="1:18" ht="21.75" customHeight="1">
      <c r="A49" s="21" t="s">
        <v>37</v>
      </c>
      <c r="C49" s="34">
        <v>0</v>
      </c>
      <c r="D49" s="4"/>
      <c r="E49" s="34">
        <v>0</v>
      </c>
      <c r="F49" s="4"/>
      <c r="G49" s="34">
        <v>0</v>
      </c>
      <c r="H49" s="4"/>
      <c r="I49" s="34">
        <v>0</v>
      </c>
      <c r="J49" s="4"/>
      <c r="K49" s="34">
        <v>64159</v>
      </c>
      <c r="L49" s="4"/>
      <c r="M49" s="34">
        <v>992374080</v>
      </c>
      <c r="N49" s="4"/>
      <c r="O49" s="34">
        <v>1143526163</v>
      </c>
      <c r="P49" s="4"/>
      <c r="Q49" s="101">
        <v>-151152083</v>
      </c>
      <c r="R49" s="101"/>
    </row>
    <row r="50" spans="1:18" ht="21.75" customHeight="1">
      <c r="A50" s="21" t="s">
        <v>23</v>
      </c>
      <c r="C50" s="34">
        <v>0</v>
      </c>
      <c r="D50" s="4"/>
      <c r="E50" s="34">
        <v>0</v>
      </c>
      <c r="F50" s="4"/>
      <c r="G50" s="34">
        <v>0</v>
      </c>
      <c r="H50" s="4"/>
      <c r="I50" s="34">
        <v>0</v>
      </c>
      <c r="J50" s="4"/>
      <c r="K50" s="34">
        <v>150000</v>
      </c>
      <c r="L50" s="4"/>
      <c r="M50" s="34">
        <v>2542731123</v>
      </c>
      <c r="N50" s="4"/>
      <c r="O50" s="34">
        <v>2560363547</v>
      </c>
      <c r="P50" s="4"/>
      <c r="Q50" s="101">
        <v>-17632424</v>
      </c>
      <c r="R50" s="101"/>
    </row>
    <row r="51" spans="1:18" ht="21.75" customHeight="1">
      <c r="A51" s="22" t="s">
        <v>35</v>
      </c>
      <c r="C51" s="35">
        <v>0</v>
      </c>
      <c r="D51" s="4"/>
      <c r="E51" s="35">
        <v>0</v>
      </c>
      <c r="F51" s="4"/>
      <c r="G51" s="35">
        <v>0</v>
      </c>
      <c r="H51" s="4"/>
      <c r="I51" s="35">
        <v>0</v>
      </c>
      <c r="J51" s="4"/>
      <c r="K51" s="35">
        <v>4100000</v>
      </c>
      <c r="L51" s="4"/>
      <c r="M51" s="35">
        <v>29080932898</v>
      </c>
      <c r="N51" s="4"/>
      <c r="O51" s="35">
        <v>31140128982</v>
      </c>
      <c r="P51" s="4"/>
      <c r="Q51" s="102">
        <v>-2059196084</v>
      </c>
      <c r="R51" s="102"/>
    </row>
    <row r="52" spans="1:18" ht="21.75" customHeight="1">
      <c r="A52" s="25" t="s">
        <v>71</v>
      </c>
      <c r="C52" s="36">
        <v>17320832</v>
      </c>
      <c r="D52" s="4"/>
      <c r="E52" s="36">
        <v>88355393491</v>
      </c>
      <c r="F52" s="4"/>
      <c r="G52" s="36">
        <v>142051145054</v>
      </c>
      <c r="H52" s="4"/>
      <c r="I52" s="36">
        <v>-53695751563</v>
      </c>
      <c r="J52" s="4"/>
      <c r="K52" s="36">
        <v>47342262</v>
      </c>
      <c r="L52" s="4"/>
      <c r="M52" s="36">
        <v>376180331577</v>
      </c>
      <c r="N52" s="4"/>
      <c r="O52" s="36">
        <v>452793354143</v>
      </c>
      <c r="P52" s="4"/>
      <c r="Q52" s="103">
        <f>SUM(Q8:R51)</f>
        <v>-76613022565</v>
      </c>
      <c r="R52" s="103"/>
    </row>
    <row r="54" spans="1:18">
      <c r="I54" s="37"/>
      <c r="Q54" s="2"/>
    </row>
    <row r="55" spans="1:18">
      <c r="I55" s="2"/>
      <c r="Q55" s="2"/>
    </row>
    <row r="56" spans="1:18">
      <c r="I56" s="2"/>
      <c r="Q56" s="2"/>
    </row>
    <row r="57" spans="1:18">
      <c r="I57" s="2"/>
      <c r="Q57" s="2"/>
    </row>
    <row r="58" spans="1:18">
      <c r="Q58" s="2"/>
    </row>
    <row r="59" spans="1:18">
      <c r="Q59" s="2"/>
    </row>
    <row r="60" spans="1:18">
      <c r="Q60" s="2"/>
    </row>
    <row r="61" spans="1:18">
      <c r="Q61" s="2"/>
    </row>
  </sheetData>
  <mergeCells count="53"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8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  <pageSetUpPr fitToPage="1"/>
  </sheetPr>
  <dimension ref="A1:S72"/>
  <sheetViews>
    <sheetView rightToLeft="1" view="pageBreakPreview" topLeftCell="A40" zoomScaleNormal="100" zoomScaleSheetLayoutView="100" workbookViewId="0">
      <selection activeCell="K81" sqref="K81"/>
    </sheetView>
  </sheetViews>
  <sheetFormatPr defaultRowHeight="12.75"/>
  <cols>
    <col min="1" max="1" width="40.28515625" customWidth="1"/>
    <col min="2" max="2" width="1.28515625" customWidth="1"/>
    <col min="3" max="3" width="17.28515625" bestFit="1" customWidth="1"/>
    <col min="4" max="4" width="1.28515625" customWidth="1"/>
    <col min="5" max="5" width="23" bestFit="1" customWidth="1"/>
    <col min="6" max="6" width="1.28515625" customWidth="1"/>
    <col min="7" max="7" width="22.7109375" bestFit="1" customWidth="1"/>
    <col min="8" max="8" width="1.28515625" customWidth="1"/>
    <col min="9" max="9" width="20.42578125" bestFit="1" customWidth="1"/>
    <col min="10" max="10" width="1.28515625" customWidth="1"/>
    <col min="11" max="11" width="17.5703125" bestFit="1" customWidth="1"/>
    <col min="12" max="12" width="1.28515625" customWidth="1"/>
    <col min="13" max="13" width="23" bestFit="1" customWidth="1"/>
    <col min="14" max="14" width="1.28515625" customWidth="1"/>
    <col min="15" max="15" width="23.42578125" bestFit="1" customWidth="1"/>
    <col min="16" max="16" width="1.28515625" customWidth="1"/>
    <col min="17" max="17" width="23.5703125" customWidth="1"/>
    <col min="18" max="18" width="0.42578125" customWidth="1"/>
    <col min="19" max="19" width="4.42578125" hidden="1" customWidth="1"/>
  </cols>
  <sheetData>
    <row r="1" spans="1:18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8" ht="21.75" customHeight="1">
      <c r="A2" s="79" t="s">
        <v>105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8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18" ht="14.45" customHeight="1"/>
    <row r="5" spans="1:18" ht="14.45" customHeight="1">
      <c r="A5" s="80" t="s">
        <v>189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</row>
    <row r="6" spans="1:18" ht="14.45" customHeight="1">
      <c r="A6" s="81" t="s">
        <v>108</v>
      </c>
      <c r="C6" s="81" t="s">
        <v>122</v>
      </c>
      <c r="D6" s="81"/>
      <c r="E6" s="81"/>
      <c r="F6" s="81"/>
      <c r="G6" s="81"/>
      <c r="H6" s="81"/>
      <c r="I6" s="81"/>
      <c r="K6" s="81" t="s">
        <v>123</v>
      </c>
      <c r="L6" s="81"/>
      <c r="M6" s="81"/>
      <c r="N6" s="81"/>
      <c r="O6" s="81"/>
      <c r="P6" s="81"/>
      <c r="Q6" s="81"/>
      <c r="R6" s="81"/>
    </row>
    <row r="7" spans="1:18" ht="42">
      <c r="A7" s="81"/>
      <c r="C7" s="28" t="s">
        <v>13</v>
      </c>
      <c r="D7" s="13"/>
      <c r="E7" s="28" t="s">
        <v>15</v>
      </c>
      <c r="F7" s="13"/>
      <c r="G7" s="28" t="s">
        <v>187</v>
      </c>
      <c r="H7" s="13"/>
      <c r="I7" s="28" t="s">
        <v>190</v>
      </c>
      <c r="K7" s="28" t="s">
        <v>13</v>
      </c>
      <c r="L7" s="13"/>
      <c r="M7" s="28" t="s">
        <v>15</v>
      </c>
      <c r="N7" s="13"/>
      <c r="O7" s="28" t="s">
        <v>187</v>
      </c>
      <c r="P7" s="13"/>
      <c r="Q7" s="99" t="s">
        <v>190</v>
      </c>
      <c r="R7" s="99"/>
    </row>
    <row r="8" spans="1:18" ht="21.75" customHeight="1">
      <c r="A8" s="16" t="s">
        <v>33</v>
      </c>
      <c r="C8" s="29">
        <v>3921040</v>
      </c>
      <c r="D8" s="30"/>
      <c r="E8" s="29">
        <v>45759113192</v>
      </c>
      <c r="F8" s="30"/>
      <c r="G8" s="29">
        <v>46070929977</v>
      </c>
      <c r="H8" s="30"/>
      <c r="I8" s="29">
        <f>E8-G8</f>
        <v>-311816785</v>
      </c>
      <c r="J8" s="30"/>
      <c r="K8" s="29">
        <v>3921040</v>
      </c>
      <c r="L8" s="30"/>
      <c r="M8" s="29">
        <v>45759113192</v>
      </c>
      <c r="N8" s="30"/>
      <c r="O8" s="29">
        <v>49023711087</v>
      </c>
      <c r="P8" s="30"/>
      <c r="Q8" s="94">
        <f>M8-O8</f>
        <v>-3264597895</v>
      </c>
      <c r="R8" s="94"/>
    </row>
    <row r="9" spans="1:18" ht="21.75" customHeight="1">
      <c r="A9" s="21" t="s">
        <v>61</v>
      </c>
      <c r="C9" s="9">
        <v>1300000</v>
      </c>
      <c r="D9" s="30"/>
      <c r="E9" s="9">
        <v>7869893850</v>
      </c>
      <c r="F9" s="30"/>
      <c r="G9" s="9">
        <v>9743678100</v>
      </c>
      <c r="H9" s="30"/>
      <c r="I9" s="9">
        <f>E9-G9</f>
        <v>-1873784250</v>
      </c>
      <c r="J9" s="30"/>
      <c r="K9" s="9">
        <v>1300000</v>
      </c>
      <c r="L9" s="30"/>
      <c r="M9" s="9">
        <v>7869893850</v>
      </c>
      <c r="N9" s="30"/>
      <c r="O9" s="9">
        <v>10964683906</v>
      </c>
      <c r="P9" s="30"/>
      <c r="Q9" s="95">
        <v>-3094790056</v>
      </c>
      <c r="R9" s="95"/>
    </row>
    <row r="10" spans="1:18" ht="21.75" customHeight="1">
      <c r="A10" s="21" t="s">
        <v>34</v>
      </c>
      <c r="C10" s="9">
        <v>2263967</v>
      </c>
      <c r="D10" s="30"/>
      <c r="E10" s="9">
        <v>11250231485</v>
      </c>
      <c r="F10" s="30"/>
      <c r="G10" s="9">
        <v>10847392630</v>
      </c>
      <c r="H10" s="30"/>
      <c r="I10" s="9">
        <f t="shared" ref="I10:I60" si="0">E10-G10</f>
        <v>402838855</v>
      </c>
      <c r="J10" s="30"/>
      <c r="K10" s="9">
        <v>2263967</v>
      </c>
      <c r="L10" s="30"/>
      <c r="M10" s="9">
        <v>11250231485</v>
      </c>
      <c r="N10" s="30"/>
      <c r="O10" s="9">
        <v>12189458343</v>
      </c>
      <c r="P10" s="30"/>
      <c r="Q10" s="95">
        <v>-939226857</v>
      </c>
      <c r="R10" s="95"/>
    </row>
    <row r="11" spans="1:18" ht="21.75" customHeight="1">
      <c r="A11" s="21" t="s">
        <v>64</v>
      </c>
      <c r="C11" s="9">
        <v>250000</v>
      </c>
      <c r="D11" s="30"/>
      <c r="E11" s="9">
        <v>8499127500</v>
      </c>
      <c r="F11" s="30"/>
      <c r="G11" s="9">
        <v>9344070000</v>
      </c>
      <c r="H11" s="30"/>
      <c r="I11" s="9">
        <f t="shared" si="0"/>
        <v>-844942500</v>
      </c>
      <c r="J11" s="30"/>
      <c r="K11" s="9">
        <v>250000</v>
      </c>
      <c r="L11" s="30"/>
      <c r="M11" s="9">
        <v>8499127500</v>
      </c>
      <c r="N11" s="30"/>
      <c r="O11" s="9">
        <v>10002628125</v>
      </c>
      <c r="P11" s="30"/>
      <c r="Q11" s="95">
        <v>-1503500625</v>
      </c>
      <c r="R11" s="95"/>
    </row>
    <row r="12" spans="1:18" ht="21.75" customHeight="1">
      <c r="A12" s="21" t="s">
        <v>39</v>
      </c>
      <c r="C12" s="9">
        <v>312038</v>
      </c>
      <c r="D12" s="30"/>
      <c r="E12" s="9">
        <v>1842477360</v>
      </c>
      <c r="F12" s="30"/>
      <c r="G12" s="9">
        <v>1867291870</v>
      </c>
      <c r="H12" s="30"/>
      <c r="I12" s="9">
        <f t="shared" si="0"/>
        <v>-24814510</v>
      </c>
      <c r="J12" s="30"/>
      <c r="K12" s="9">
        <v>312038</v>
      </c>
      <c r="L12" s="30"/>
      <c r="M12" s="9">
        <v>1842477360</v>
      </c>
      <c r="N12" s="30"/>
      <c r="O12" s="9">
        <v>2107403344</v>
      </c>
      <c r="P12" s="30"/>
      <c r="Q12" s="95">
        <v>-264925983</v>
      </c>
      <c r="R12" s="95"/>
    </row>
    <row r="13" spans="1:18" ht="21.75" customHeight="1">
      <c r="A13" s="21" t="s">
        <v>30</v>
      </c>
      <c r="C13" s="9">
        <v>782202</v>
      </c>
      <c r="D13" s="30"/>
      <c r="E13" s="9">
        <v>139243277591</v>
      </c>
      <c r="F13" s="30"/>
      <c r="G13" s="9">
        <v>129648336529</v>
      </c>
      <c r="H13" s="30"/>
      <c r="I13" s="9">
        <f t="shared" si="0"/>
        <v>9594941062</v>
      </c>
      <c r="J13" s="30"/>
      <c r="K13" s="9">
        <v>782202</v>
      </c>
      <c r="L13" s="30"/>
      <c r="M13" s="9">
        <v>139243277591</v>
      </c>
      <c r="N13" s="30"/>
      <c r="O13" s="9">
        <v>118191573673</v>
      </c>
      <c r="P13" s="30"/>
      <c r="Q13" s="95">
        <v>21051703918</v>
      </c>
      <c r="R13" s="95"/>
    </row>
    <row r="14" spans="1:18" ht="21.75" customHeight="1">
      <c r="A14" s="21" t="s">
        <v>54</v>
      </c>
      <c r="C14" s="9">
        <v>544508</v>
      </c>
      <c r="D14" s="30"/>
      <c r="E14" s="9">
        <v>5006730640</v>
      </c>
      <c r="F14" s="30"/>
      <c r="G14" s="9">
        <v>5244888639</v>
      </c>
      <c r="H14" s="30"/>
      <c r="I14" s="9">
        <f t="shared" si="0"/>
        <v>-238157999</v>
      </c>
      <c r="J14" s="30"/>
      <c r="K14" s="9">
        <v>544508</v>
      </c>
      <c r="L14" s="30"/>
      <c r="M14" s="9">
        <v>5006730640</v>
      </c>
      <c r="N14" s="30"/>
      <c r="O14" s="9">
        <v>4733570344</v>
      </c>
      <c r="P14" s="30"/>
      <c r="Q14" s="95">
        <v>273160296</v>
      </c>
      <c r="R14" s="95"/>
    </row>
    <row r="15" spans="1:18" ht="21.75" customHeight="1">
      <c r="A15" s="21" t="s">
        <v>20</v>
      </c>
      <c r="C15" s="9">
        <v>800000</v>
      </c>
      <c r="D15" s="30"/>
      <c r="E15" s="9">
        <v>2290291200</v>
      </c>
      <c r="F15" s="30"/>
      <c r="G15" s="9">
        <v>2335619880</v>
      </c>
      <c r="H15" s="30"/>
      <c r="I15" s="9">
        <f t="shared" si="0"/>
        <v>-45328680</v>
      </c>
      <c r="J15" s="30"/>
      <c r="K15" s="9">
        <v>800000</v>
      </c>
      <c r="L15" s="30"/>
      <c r="M15" s="9">
        <v>2290291200</v>
      </c>
      <c r="N15" s="30"/>
      <c r="O15" s="9">
        <v>2403027925</v>
      </c>
      <c r="P15" s="30"/>
      <c r="Q15" s="95">
        <v>-112736725</v>
      </c>
      <c r="R15" s="95"/>
    </row>
    <row r="16" spans="1:18" ht="21.75" customHeight="1">
      <c r="A16" s="21" t="s">
        <v>27</v>
      </c>
      <c r="C16" s="9">
        <v>343493</v>
      </c>
      <c r="D16" s="30"/>
      <c r="E16" s="9">
        <v>57909787143</v>
      </c>
      <c r="F16" s="30"/>
      <c r="G16" s="9">
        <v>60521873651</v>
      </c>
      <c r="H16" s="30"/>
      <c r="I16" s="9">
        <f t="shared" si="0"/>
        <v>-2612086508</v>
      </c>
      <c r="J16" s="30"/>
      <c r="K16" s="9">
        <v>343493</v>
      </c>
      <c r="L16" s="30"/>
      <c r="M16" s="9">
        <v>57909787143</v>
      </c>
      <c r="N16" s="30"/>
      <c r="O16" s="9">
        <v>59688356321</v>
      </c>
      <c r="P16" s="30"/>
      <c r="Q16" s="95">
        <v>-1778569177</v>
      </c>
      <c r="R16" s="95"/>
    </row>
    <row r="17" spans="1:18" ht="21.75" customHeight="1">
      <c r="A17" s="21" t="s">
        <v>29</v>
      </c>
      <c r="C17" s="9">
        <v>1898726</v>
      </c>
      <c r="D17" s="30"/>
      <c r="E17" s="9">
        <v>44732057353</v>
      </c>
      <c r="F17" s="30"/>
      <c r="G17" s="9">
        <v>49565404119</v>
      </c>
      <c r="H17" s="30"/>
      <c r="I17" s="9">
        <f t="shared" si="0"/>
        <v>-4833346766</v>
      </c>
      <c r="J17" s="30"/>
      <c r="K17" s="9">
        <v>1898726</v>
      </c>
      <c r="L17" s="30"/>
      <c r="M17" s="9">
        <v>44732057353</v>
      </c>
      <c r="N17" s="30"/>
      <c r="O17" s="9">
        <v>60095725635</v>
      </c>
      <c r="P17" s="30"/>
      <c r="Q17" s="95">
        <v>-15363668281</v>
      </c>
      <c r="R17" s="95"/>
    </row>
    <row r="18" spans="1:18" ht="21.75" customHeight="1">
      <c r="A18" s="21" t="s">
        <v>38</v>
      </c>
      <c r="C18" s="9">
        <v>2213650</v>
      </c>
      <c r="D18" s="30"/>
      <c r="E18" s="9">
        <v>24139252244</v>
      </c>
      <c r="F18" s="30"/>
      <c r="G18" s="9">
        <v>26163692723</v>
      </c>
      <c r="H18" s="30"/>
      <c r="I18" s="9">
        <f t="shared" si="0"/>
        <v>-2024440479</v>
      </c>
      <c r="J18" s="30"/>
      <c r="K18" s="9">
        <v>2213650</v>
      </c>
      <c r="L18" s="30"/>
      <c r="M18" s="9">
        <v>24139252244</v>
      </c>
      <c r="N18" s="30"/>
      <c r="O18" s="9">
        <v>18956009997</v>
      </c>
      <c r="P18" s="30"/>
      <c r="Q18" s="95">
        <v>5183242247</v>
      </c>
      <c r="R18" s="95"/>
    </row>
    <row r="19" spans="1:18" ht="21.75" customHeight="1">
      <c r="A19" s="21" t="s">
        <v>57</v>
      </c>
      <c r="C19" s="9">
        <v>2939090</v>
      </c>
      <c r="D19" s="30"/>
      <c r="E19" s="9">
        <v>12539517563</v>
      </c>
      <c r="F19" s="30"/>
      <c r="G19" s="9">
        <v>13810227410</v>
      </c>
      <c r="H19" s="30"/>
      <c r="I19" s="9">
        <f t="shared" si="0"/>
        <v>-1270709847</v>
      </c>
      <c r="J19" s="30"/>
      <c r="K19" s="9">
        <v>2939090</v>
      </c>
      <c r="L19" s="30"/>
      <c r="M19" s="9">
        <v>12539517563</v>
      </c>
      <c r="N19" s="30"/>
      <c r="O19" s="9">
        <v>16860702040</v>
      </c>
      <c r="P19" s="30"/>
      <c r="Q19" s="95">
        <v>-4321184476</v>
      </c>
      <c r="R19" s="95"/>
    </row>
    <row r="20" spans="1:18" ht="21.75" customHeight="1">
      <c r="A20" s="21" t="s">
        <v>62</v>
      </c>
      <c r="C20" s="9">
        <v>2920909</v>
      </c>
      <c r="D20" s="30"/>
      <c r="E20" s="9">
        <v>13263323173</v>
      </c>
      <c r="F20" s="30"/>
      <c r="G20" s="9">
        <v>14808000916</v>
      </c>
      <c r="H20" s="30"/>
      <c r="I20" s="9">
        <f t="shared" si="0"/>
        <v>-1544677743</v>
      </c>
      <c r="J20" s="30"/>
      <c r="K20" s="9">
        <v>2920909</v>
      </c>
      <c r="L20" s="30"/>
      <c r="M20" s="9">
        <v>13263323173</v>
      </c>
      <c r="N20" s="30"/>
      <c r="O20" s="9">
        <v>14263141286</v>
      </c>
      <c r="P20" s="30"/>
      <c r="Q20" s="95">
        <v>-999818112</v>
      </c>
      <c r="R20" s="95"/>
    </row>
    <row r="21" spans="1:18" ht="21.75" customHeight="1">
      <c r="A21" s="21" t="s">
        <v>56</v>
      </c>
      <c r="C21" s="9">
        <v>2684135</v>
      </c>
      <c r="D21" s="30"/>
      <c r="E21" s="9">
        <v>95947191707</v>
      </c>
      <c r="F21" s="30"/>
      <c r="G21" s="9">
        <v>87675882077</v>
      </c>
      <c r="H21" s="30"/>
      <c r="I21" s="9">
        <f t="shared" si="0"/>
        <v>8271309630</v>
      </c>
      <c r="J21" s="30"/>
      <c r="K21" s="9">
        <v>2684135</v>
      </c>
      <c r="L21" s="30"/>
      <c r="M21" s="9">
        <v>95947191707</v>
      </c>
      <c r="N21" s="30"/>
      <c r="O21" s="9">
        <v>95520285403</v>
      </c>
      <c r="P21" s="30"/>
      <c r="Q21" s="95">
        <v>426906304</v>
      </c>
      <c r="R21" s="95"/>
    </row>
    <row r="22" spans="1:18" ht="21.75" customHeight="1">
      <c r="A22" s="21" t="s">
        <v>24</v>
      </c>
      <c r="C22" s="9">
        <v>161737</v>
      </c>
      <c r="D22" s="30"/>
      <c r="E22" s="9">
        <v>9545191852</v>
      </c>
      <c r="F22" s="30"/>
      <c r="G22" s="9">
        <v>9156117163</v>
      </c>
      <c r="H22" s="30"/>
      <c r="I22" s="9">
        <f t="shared" si="0"/>
        <v>389074689</v>
      </c>
      <c r="J22" s="30"/>
      <c r="K22" s="9">
        <v>161737</v>
      </c>
      <c r="L22" s="30"/>
      <c r="M22" s="9">
        <v>9545191852</v>
      </c>
      <c r="N22" s="30"/>
      <c r="O22" s="9">
        <v>9653467424</v>
      </c>
      <c r="P22" s="30"/>
      <c r="Q22" s="95">
        <v>-108275571</v>
      </c>
      <c r="R22" s="95"/>
    </row>
    <row r="23" spans="1:18" ht="21.75" customHeight="1">
      <c r="A23" s="21" t="s">
        <v>59</v>
      </c>
      <c r="C23" s="9">
        <v>6497199</v>
      </c>
      <c r="D23" s="30"/>
      <c r="E23" s="9">
        <v>28805091370</v>
      </c>
      <c r="F23" s="30"/>
      <c r="G23" s="9">
        <v>32809386583</v>
      </c>
      <c r="H23" s="30"/>
      <c r="I23" s="9">
        <f t="shared" si="0"/>
        <v>-4004295213</v>
      </c>
      <c r="J23" s="30"/>
      <c r="K23" s="9">
        <v>6497199</v>
      </c>
      <c r="L23" s="30"/>
      <c r="M23" s="9">
        <v>28805091370</v>
      </c>
      <c r="N23" s="30"/>
      <c r="O23" s="9">
        <v>49841808070</v>
      </c>
      <c r="P23" s="30"/>
      <c r="Q23" s="95">
        <v>-21036716699</v>
      </c>
      <c r="R23" s="95"/>
    </row>
    <row r="24" spans="1:18" ht="21.75" customHeight="1">
      <c r="A24" s="21" t="s">
        <v>40</v>
      </c>
      <c r="C24" s="9">
        <v>1000000</v>
      </c>
      <c r="D24" s="30"/>
      <c r="E24" s="9">
        <v>19065879000</v>
      </c>
      <c r="F24" s="30"/>
      <c r="G24" s="9">
        <v>19781595000</v>
      </c>
      <c r="H24" s="30"/>
      <c r="I24" s="9">
        <f t="shared" si="0"/>
        <v>-715716000</v>
      </c>
      <c r="J24" s="30"/>
      <c r="K24" s="9">
        <v>1000000</v>
      </c>
      <c r="L24" s="30"/>
      <c r="M24" s="9">
        <v>19065879000</v>
      </c>
      <c r="N24" s="30"/>
      <c r="O24" s="9">
        <v>26342325000</v>
      </c>
      <c r="P24" s="30"/>
      <c r="Q24" s="95">
        <v>-7276446000</v>
      </c>
      <c r="R24" s="95"/>
    </row>
    <row r="25" spans="1:18" ht="21.75" customHeight="1">
      <c r="A25" s="21" t="s">
        <v>37</v>
      </c>
      <c r="C25" s="9">
        <v>2400000</v>
      </c>
      <c r="D25" s="30"/>
      <c r="E25" s="9">
        <v>27650494800</v>
      </c>
      <c r="F25" s="30"/>
      <c r="G25" s="9">
        <v>29796091377</v>
      </c>
      <c r="H25" s="30"/>
      <c r="I25" s="9">
        <f t="shared" si="0"/>
        <v>-2145596577</v>
      </c>
      <c r="J25" s="30"/>
      <c r="K25" s="9">
        <v>2400000</v>
      </c>
      <c r="L25" s="30"/>
      <c r="M25" s="9">
        <v>27650494800</v>
      </c>
      <c r="N25" s="30"/>
      <c r="O25" s="9">
        <v>40352902377</v>
      </c>
      <c r="P25" s="30"/>
      <c r="Q25" s="95">
        <v>-12702407577</v>
      </c>
      <c r="R25" s="95"/>
    </row>
    <row r="26" spans="1:18" ht="21.75" customHeight="1">
      <c r="A26" s="21" t="s">
        <v>26</v>
      </c>
      <c r="C26" s="9">
        <v>1019585</v>
      </c>
      <c r="D26" s="30"/>
      <c r="E26" s="9">
        <v>45121842251</v>
      </c>
      <c r="F26" s="30"/>
      <c r="G26" s="9">
        <v>47288231760</v>
      </c>
      <c r="H26" s="30"/>
      <c r="I26" s="9">
        <f t="shared" si="0"/>
        <v>-2166389509</v>
      </c>
      <c r="J26" s="30"/>
      <c r="K26" s="9">
        <v>1019585</v>
      </c>
      <c r="L26" s="30"/>
      <c r="M26" s="9">
        <v>45121842251</v>
      </c>
      <c r="N26" s="30"/>
      <c r="O26" s="9">
        <v>51690807789</v>
      </c>
      <c r="P26" s="30"/>
      <c r="Q26" s="95">
        <v>-6568965537</v>
      </c>
      <c r="R26" s="95"/>
    </row>
    <row r="27" spans="1:18" ht="21.75" customHeight="1">
      <c r="A27" s="21" t="s">
        <v>23</v>
      </c>
      <c r="C27" s="9">
        <v>1300000</v>
      </c>
      <c r="D27" s="30"/>
      <c r="E27" s="9">
        <v>22239880650</v>
      </c>
      <c r="F27" s="30"/>
      <c r="G27" s="9">
        <v>23183234100</v>
      </c>
      <c r="H27" s="30"/>
      <c r="I27" s="9">
        <f t="shared" si="0"/>
        <v>-943353450</v>
      </c>
      <c r="J27" s="30"/>
      <c r="K27" s="9">
        <v>1300000</v>
      </c>
      <c r="L27" s="30"/>
      <c r="M27" s="9">
        <v>22239880650</v>
      </c>
      <c r="N27" s="30"/>
      <c r="O27" s="9">
        <v>21942968953</v>
      </c>
      <c r="P27" s="30"/>
      <c r="Q27" s="95">
        <v>296911697</v>
      </c>
      <c r="R27" s="95"/>
    </row>
    <row r="28" spans="1:18" ht="21.75" customHeight="1">
      <c r="A28" s="21" t="s">
        <v>32</v>
      </c>
      <c r="C28" s="9">
        <v>300000</v>
      </c>
      <c r="D28" s="30"/>
      <c r="E28" s="9">
        <v>6262515000</v>
      </c>
      <c r="F28" s="30"/>
      <c r="G28" s="9">
        <v>6322158000</v>
      </c>
      <c r="H28" s="30"/>
      <c r="I28" s="9">
        <f t="shared" si="0"/>
        <v>-59643000</v>
      </c>
      <c r="J28" s="30"/>
      <c r="K28" s="9">
        <v>300000</v>
      </c>
      <c r="L28" s="30"/>
      <c r="M28" s="9">
        <v>6262515000</v>
      </c>
      <c r="N28" s="30"/>
      <c r="O28" s="9">
        <v>7459447764</v>
      </c>
      <c r="P28" s="30"/>
      <c r="Q28" s="95">
        <v>-1196932764</v>
      </c>
      <c r="R28" s="95"/>
    </row>
    <row r="29" spans="1:18" ht="21.75" customHeight="1">
      <c r="A29" s="21" t="s">
        <v>52</v>
      </c>
      <c r="C29" s="9">
        <v>1110466</v>
      </c>
      <c r="D29" s="30"/>
      <c r="E29" s="9">
        <v>8190631756</v>
      </c>
      <c r="F29" s="30"/>
      <c r="G29" s="9">
        <v>9559416578</v>
      </c>
      <c r="H29" s="30"/>
      <c r="I29" s="9">
        <f t="shared" si="0"/>
        <v>-1368784822</v>
      </c>
      <c r="J29" s="30"/>
      <c r="K29" s="9">
        <v>1110466</v>
      </c>
      <c r="L29" s="30"/>
      <c r="M29" s="9">
        <v>8190631756</v>
      </c>
      <c r="N29" s="30"/>
      <c r="O29" s="9">
        <v>14695190892</v>
      </c>
      <c r="P29" s="30"/>
      <c r="Q29" s="95">
        <v>-6504559135</v>
      </c>
      <c r="R29" s="95"/>
    </row>
    <row r="30" spans="1:18" ht="21.75" customHeight="1">
      <c r="A30" s="21" t="s">
        <v>28</v>
      </c>
      <c r="C30" s="9">
        <v>51012</v>
      </c>
      <c r="D30" s="30"/>
      <c r="E30" s="9">
        <v>5146910577</v>
      </c>
      <c r="F30" s="30"/>
      <c r="G30" s="9">
        <v>5433413481</v>
      </c>
      <c r="H30" s="30"/>
      <c r="I30" s="9">
        <f t="shared" si="0"/>
        <v>-286502904</v>
      </c>
      <c r="J30" s="30"/>
      <c r="K30" s="9">
        <v>51012</v>
      </c>
      <c r="L30" s="30"/>
      <c r="M30" s="9">
        <v>5146910577</v>
      </c>
      <c r="N30" s="30"/>
      <c r="O30" s="9">
        <v>5370510873</v>
      </c>
      <c r="P30" s="30"/>
      <c r="Q30" s="95">
        <v>-223600295</v>
      </c>
      <c r="R30" s="95"/>
    </row>
    <row r="31" spans="1:18" ht="21.75" customHeight="1">
      <c r="A31" s="21" t="s">
        <v>42</v>
      </c>
      <c r="C31" s="9">
        <v>543376</v>
      </c>
      <c r="D31" s="30"/>
      <c r="E31" s="9">
        <v>1585319449</v>
      </c>
      <c r="F31" s="30"/>
      <c r="G31" s="9">
        <v>1692267745</v>
      </c>
      <c r="H31" s="30"/>
      <c r="I31" s="9">
        <f t="shared" si="0"/>
        <v>-106948296</v>
      </c>
      <c r="J31" s="30"/>
      <c r="K31" s="9">
        <v>543376</v>
      </c>
      <c r="L31" s="30"/>
      <c r="M31" s="9">
        <v>1585319449</v>
      </c>
      <c r="N31" s="30"/>
      <c r="O31" s="9">
        <v>1569915793</v>
      </c>
      <c r="P31" s="30"/>
      <c r="Q31" s="95">
        <v>15403656</v>
      </c>
      <c r="R31" s="95"/>
    </row>
    <row r="32" spans="1:18" ht="21.75" customHeight="1">
      <c r="A32" s="21" t="s">
        <v>58</v>
      </c>
      <c r="C32" s="9">
        <v>1316666</v>
      </c>
      <c r="D32" s="30"/>
      <c r="E32" s="9">
        <v>29854454208</v>
      </c>
      <c r="F32" s="30"/>
      <c r="G32" s="9">
        <v>32982562299</v>
      </c>
      <c r="H32" s="30"/>
      <c r="I32" s="9">
        <f t="shared" si="0"/>
        <v>-3128108091</v>
      </c>
      <c r="J32" s="30"/>
      <c r="K32" s="9">
        <v>1316666</v>
      </c>
      <c r="L32" s="30"/>
      <c r="M32" s="9">
        <v>29854454208</v>
      </c>
      <c r="N32" s="30"/>
      <c r="O32" s="9">
        <v>33284638406</v>
      </c>
      <c r="P32" s="30"/>
      <c r="Q32" s="95">
        <v>-3430184197</v>
      </c>
      <c r="R32" s="95"/>
    </row>
    <row r="33" spans="1:18" ht="21.75" customHeight="1">
      <c r="A33" s="21" t="s">
        <v>45</v>
      </c>
      <c r="C33" s="9">
        <v>194</v>
      </c>
      <c r="D33" s="30"/>
      <c r="E33" s="9">
        <v>5025558</v>
      </c>
      <c r="F33" s="30"/>
      <c r="G33" s="9">
        <v>5233832</v>
      </c>
      <c r="H33" s="30"/>
      <c r="I33" s="9">
        <f t="shared" si="0"/>
        <v>-208274</v>
      </c>
      <c r="J33" s="30"/>
      <c r="K33" s="9">
        <v>194</v>
      </c>
      <c r="L33" s="30"/>
      <c r="M33" s="9">
        <v>5025558</v>
      </c>
      <c r="N33" s="30"/>
      <c r="O33" s="9">
        <v>5515387</v>
      </c>
      <c r="P33" s="30"/>
      <c r="Q33" s="95">
        <v>-489828</v>
      </c>
      <c r="R33" s="95"/>
    </row>
    <row r="34" spans="1:18" ht="21.75" customHeight="1">
      <c r="A34" s="21" t="s">
        <v>25</v>
      </c>
      <c r="C34" s="9">
        <v>2886016</v>
      </c>
      <c r="D34" s="30"/>
      <c r="E34" s="9">
        <v>30495813897</v>
      </c>
      <c r="F34" s="30"/>
      <c r="G34" s="9">
        <v>25614826577</v>
      </c>
      <c r="H34" s="30"/>
      <c r="I34" s="9">
        <f t="shared" si="0"/>
        <v>4880987320</v>
      </c>
      <c r="J34" s="30"/>
      <c r="K34" s="9">
        <v>2886016</v>
      </c>
      <c r="L34" s="30"/>
      <c r="M34" s="9">
        <v>30495813897</v>
      </c>
      <c r="N34" s="30"/>
      <c r="O34" s="9">
        <v>47587313597</v>
      </c>
      <c r="P34" s="30"/>
      <c r="Q34" s="95">
        <v>-17091499699</v>
      </c>
      <c r="R34" s="95"/>
    </row>
    <row r="35" spans="1:18" ht="21.75" customHeight="1">
      <c r="A35" s="21" t="s">
        <v>51</v>
      </c>
      <c r="C35" s="9">
        <v>4665754</v>
      </c>
      <c r="D35" s="30"/>
      <c r="E35" s="9">
        <v>30239712819</v>
      </c>
      <c r="F35" s="30"/>
      <c r="G35" s="9">
        <v>33810967247</v>
      </c>
      <c r="H35" s="30"/>
      <c r="I35" s="9">
        <f t="shared" si="0"/>
        <v>-3571254428</v>
      </c>
      <c r="J35" s="30"/>
      <c r="K35" s="9">
        <v>4665754</v>
      </c>
      <c r="L35" s="30"/>
      <c r="M35" s="9">
        <v>30239712819</v>
      </c>
      <c r="N35" s="30"/>
      <c r="O35" s="9">
        <v>35155985149</v>
      </c>
      <c r="P35" s="30"/>
      <c r="Q35" s="95">
        <v>-4916272329</v>
      </c>
      <c r="R35" s="95"/>
    </row>
    <row r="36" spans="1:18" ht="21.75" customHeight="1">
      <c r="A36" s="21" t="s">
        <v>44</v>
      </c>
      <c r="C36" s="9">
        <v>5507044</v>
      </c>
      <c r="D36" s="30"/>
      <c r="E36" s="9">
        <v>81183529218</v>
      </c>
      <c r="F36" s="30"/>
      <c r="G36" s="9">
        <v>86820015733</v>
      </c>
      <c r="H36" s="30"/>
      <c r="I36" s="9">
        <f t="shared" si="0"/>
        <v>-5636486515</v>
      </c>
      <c r="J36" s="30"/>
      <c r="K36" s="9">
        <v>5507044</v>
      </c>
      <c r="L36" s="30"/>
      <c r="M36" s="9">
        <v>81183529218</v>
      </c>
      <c r="N36" s="30"/>
      <c r="O36" s="9">
        <v>88844063801</v>
      </c>
      <c r="P36" s="30"/>
      <c r="Q36" s="95">
        <v>-7660534582</v>
      </c>
      <c r="R36" s="95"/>
    </row>
    <row r="37" spans="1:18" ht="21.75" customHeight="1">
      <c r="A37" s="21" t="s">
        <v>68</v>
      </c>
      <c r="C37" s="9">
        <v>192393</v>
      </c>
      <c r="D37" s="30"/>
      <c r="E37" s="9">
        <v>6904062245</v>
      </c>
      <c r="F37" s="30"/>
      <c r="G37" s="9">
        <v>7812491488</v>
      </c>
      <c r="H37" s="30"/>
      <c r="I37" s="9">
        <f t="shared" si="0"/>
        <v>-908429243</v>
      </c>
      <c r="J37" s="30"/>
      <c r="K37" s="9">
        <v>192393</v>
      </c>
      <c r="L37" s="30"/>
      <c r="M37" s="9">
        <v>6904062245</v>
      </c>
      <c r="N37" s="30"/>
      <c r="O37" s="9">
        <v>8642371049</v>
      </c>
      <c r="P37" s="30"/>
      <c r="Q37" s="95">
        <v>-1738308803</v>
      </c>
      <c r="R37" s="95"/>
    </row>
    <row r="38" spans="1:18" ht="21.75" customHeight="1">
      <c r="A38" s="21" t="s">
        <v>70</v>
      </c>
      <c r="C38" s="9">
        <v>281229</v>
      </c>
      <c r="D38" s="30"/>
      <c r="E38" s="9">
        <v>54233803365</v>
      </c>
      <c r="F38" s="30"/>
      <c r="G38" s="9">
        <v>52948570942</v>
      </c>
      <c r="H38" s="30"/>
      <c r="I38" s="9">
        <f t="shared" si="0"/>
        <v>1285232423</v>
      </c>
      <c r="J38" s="30"/>
      <c r="K38" s="9">
        <v>281229</v>
      </c>
      <c r="L38" s="30"/>
      <c r="M38" s="9">
        <v>54233803365</v>
      </c>
      <c r="N38" s="30"/>
      <c r="O38" s="9">
        <v>52948570942</v>
      </c>
      <c r="P38" s="30"/>
      <c r="Q38" s="95">
        <v>1285232423</v>
      </c>
      <c r="R38" s="95"/>
    </row>
    <row r="39" spans="1:18" ht="21.75" customHeight="1">
      <c r="A39" s="21" t="s">
        <v>69</v>
      </c>
      <c r="C39" s="9">
        <v>2000000</v>
      </c>
      <c r="D39" s="30"/>
      <c r="E39" s="9">
        <v>14055867000</v>
      </c>
      <c r="F39" s="30"/>
      <c r="G39" s="9">
        <v>14051027188</v>
      </c>
      <c r="H39" s="30"/>
      <c r="I39" s="9">
        <f t="shared" si="0"/>
        <v>4839812</v>
      </c>
      <c r="J39" s="30"/>
      <c r="K39" s="9">
        <v>2000000</v>
      </c>
      <c r="L39" s="30"/>
      <c r="M39" s="9">
        <v>14055867000</v>
      </c>
      <c r="N39" s="30"/>
      <c r="O39" s="9">
        <v>14051027188</v>
      </c>
      <c r="P39" s="30"/>
      <c r="Q39" s="95">
        <v>4839812</v>
      </c>
      <c r="R39" s="95"/>
    </row>
    <row r="40" spans="1:18" ht="21.75" customHeight="1">
      <c r="A40" s="21" t="s">
        <v>47</v>
      </c>
      <c r="C40" s="9">
        <v>6400000</v>
      </c>
      <c r="D40" s="30"/>
      <c r="E40" s="9">
        <v>22094948160</v>
      </c>
      <c r="F40" s="30"/>
      <c r="G40" s="9">
        <v>24003524160</v>
      </c>
      <c r="H40" s="30"/>
      <c r="I40" s="9">
        <f t="shared" si="0"/>
        <v>-1908576000</v>
      </c>
      <c r="J40" s="30"/>
      <c r="K40" s="9">
        <v>6400000</v>
      </c>
      <c r="L40" s="30"/>
      <c r="M40" s="9">
        <v>22094948160</v>
      </c>
      <c r="N40" s="30"/>
      <c r="O40" s="9">
        <v>30110967360</v>
      </c>
      <c r="P40" s="30"/>
      <c r="Q40" s="95">
        <v>-8016019200</v>
      </c>
      <c r="R40" s="95"/>
    </row>
    <row r="41" spans="1:18" ht="21.75" customHeight="1">
      <c r="A41" s="21" t="s">
        <v>49</v>
      </c>
      <c r="C41" s="9">
        <v>9731010</v>
      </c>
      <c r="D41" s="30"/>
      <c r="E41" s="9">
        <v>36641742538</v>
      </c>
      <c r="F41" s="30"/>
      <c r="G41" s="9">
        <v>38595710857</v>
      </c>
      <c r="H41" s="30"/>
      <c r="I41" s="9">
        <f t="shared" si="0"/>
        <v>-1953968319</v>
      </c>
      <c r="J41" s="30"/>
      <c r="K41" s="9">
        <v>9731010</v>
      </c>
      <c r="L41" s="30"/>
      <c r="M41" s="9">
        <v>36641742538</v>
      </c>
      <c r="N41" s="30"/>
      <c r="O41" s="9">
        <v>40142061571</v>
      </c>
      <c r="P41" s="30"/>
      <c r="Q41" s="95">
        <v>-3500319032</v>
      </c>
      <c r="R41" s="95"/>
    </row>
    <row r="42" spans="1:18" ht="21.75" customHeight="1">
      <c r="A42" s="21" t="s">
        <v>46</v>
      </c>
      <c r="C42" s="9">
        <v>9890993</v>
      </c>
      <c r="D42" s="30"/>
      <c r="E42" s="9">
        <v>51323779108</v>
      </c>
      <c r="F42" s="30"/>
      <c r="G42" s="9">
        <v>54607714400</v>
      </c>
      <c r="H42" s="30"/>
      <c r="I42" s="9">
        <f t="shared" si="0"/>
        <v>-3283935292</v>
      </c>
      <c r="J42" s="30"/>
      <c r="K42" s="9">
        <v>9890993</v>
      </c>
      <c r="L42" s="30"/>
      <c r="M42" s="9">
        <v>51323779108</v>
      </c>
      <c r="N42" s="30"/>
      <c r="O42" s="9">
        <v>55595460475</v>
      </c>
      <c r="P42" s="30"/>
      <c r="Q42" s="95">
        <v>-4271681366</v>
      </c>
      <c r="R42" s="95"/>
    </row>
    <row r="43" spans="1:18" ht="21.75" customHeight="1">
      <c r="A43" s="21" t="s">
        <v>53</v>
      </c>
      <c r="C43" s="9">
        <v>1210000</v>
      </c>
      <c r="D43" s="30"/>
      <c r="E43" s="9">
        <v>8287295445</v>
      </c>
      <c r="F43" s="30"/>
      <c r="G43" s="9">
        <v>9562263975</v>
      </c>
      <c r="H43" s="30"/>
      <c r="I43" s="9">
        <f t="shared" si="0"/>
        <v>-1274968530</v>
      </c>
      <c r="J43" s="30"/>
      <c r="K43" s="9">
        <v>1210000</v>
      </c>
      <c r="L43" s="30"/>
      <c r="M43" s="9">
        <v>8287295445</v>
      </c>
      <c r="N43" s="30"/>
      <c r="O43" s="9">
        <v>13663813705</v>
      </c>
      <c r="P43" s="30"/>
      <c r="Q43" s="95">
        <v>-5376518260</v>
      </c>
      <c r="R43" s="95"/>
    </row>
    <row r="44" spans="1:18" ht="21.75" customHeight="1">
      <c r="A44" s="21" t="s">
        <v>35</v>
      </c>
      <c r="C44" s="9">
        <v>1400000</v>
      </c>
      <c r="D44" s="30"/>
      <c r="E44" s="9">
        <v>8906688000</v>
      </c>
      <c r="F44" s="30"/>
      <c r="G44" s="9">
        <v>10047857400</v>
      </c>
      <c r="H44" s="30"/>
      <c r="I44" s="9">
        <f t="shared" si="0"/>
        <v>-1141169400</v>
      </c>
      <c r="J44" s="30"/>
      <c r="K44" s="9">
        <v>1400000</v>
      </c>
      <c r="L44" s="30"/>
      <c r="M44" s="9">
        <v>8906688000</v>
      </c>
      <c r="N44" s="30"/>
      <c r="O44" s="9">
        <v>10031796738</v>
      </c>
      <c r="P44" s="30"/>
      <c r="Q44" s="95">
        <v>-1125108738</v>
      </c>
      <c r="R44" s="95"/>
    </row>
    <row r="45" spans="1:18" ht="21.75" customHeight="1">
      <c r="A45" s="21" t="s">
        <v>63</v>
      </c>
      <c r="C45" s="9">
        <v>17616948</v>
      </c>
      <c r="D45" s="30"/>
      <c r="E45" s="9">
        <v>133092166411</v>
      </c>
      <c r="F45" s="30"/>
      <c r="G45" s="9">
        <v>139747810246</v>
      </c>
      <c r="H45" s="30"/>
      <c r="I45" s="9">
        <f t="shared" si="0"/>
        <v>-6655643835</v>
      </c>
      <c r="J45" s="30"/>
      <c r="K45" s="9">
        <v>17616948</v>
      </c>
      <c r="L45" s="30"/>
      <c r="M45" s="9">
        <v>133092166411</v>
      </c>
      <c r="N45" s="30"/>
      <c r="O45" s="9">
        <v>116453817231</v>
      </c>
      <c r="P45" s="30"/>
      <c r="Q45" s="95">
        <v>16638349180</v>
      </c>
      <c r="R45" s="95"/>
    </row>
    <row r="46" spans="1:18" ht="21.75" customHeight="1">
      <c r="A46" s="21" t="s">
        <v>66</v>
      </c>
      <c r="C46" s="9">
        <v>514382</v>
      </c>
      <c r="D46" s="30"/>
      <c r="E46" s="9">
        <v>2291231314</v>
      </c>
      <c r="F46" s="30"/>
      <c r="G46" s="9">
        <v>2520814635</v>
      </c>
      <c r="H46" s="30"/>
      <c r="I46" s="9">
        <f t="shared" si="0"/>
        <v>-229583321</v>
      </c>
      <c r="J46" s="30"/>
      <c r="K46" s="9">
        <v>514382</v>
      </c>
      <c r="L46" s="30"/>
      <c r="M46" s="9">
        <v>2291231314</v>
      </c>
      <c r="N46" s="30"/>
      <c r="O46" s="9">
        <v>2534721428</v>
      </c>
      <c r="P46" s="30"/>
      <c r="Q46" s="95">
        <v>-243490113</v>
      </c>
      <c r="R46" s="95"/>
    </row>
    <row r="47" spans="1:18" ht="21.75" customHeight="1">
      <c r="A47" s="21" t="s">
        <v>31</v>
      </c>
      <c r="C47" s="9">
        <v>3937812</v>
      </c>
      <c r="D47" s="30"/>
      <c r="E47" s="9">
        <v>99464447092</v>
      </c>
      <c r="F47" s="30"/>
      <c r="G47" s="9">
        <v>93084004402</v>
      </c>
      <c r="H47" s="30"/>
      <c r="I47" s="9">
        <f t="shared" si="0"/>
        <v>6380442690</v>
      </c>
      <c r="J47" s="30"/>
      <c r="K47" s="9">
        <v>3937812</v>
      </c>
      <c r="L47" s="30"/>
      <c r="M47" s="9">
        <v>99464447092</v>
      </c>
      <c r="N47" s="30"/>
      <c r="O47" s="9">
        <v>102087083045</v>
      </c>
      <c r="P47" s="30"/>
      <c r="Q47" s="95">
        <v>-2622635952</v>
      </c>
      <c r="R47" s="95"/>
    </row>
    <row r="48" spans="1:18" ht="21.75" customHeight="1">
      <c r="A48" s="21" t="s">
        <v>41</v>
      </c>
      <c r="C48" s="9">
        <v>23700000</v>
      </c>
      <c r="D48" s="30"/>
      <c r="E48" s="9">
        <v>148657195350</v>
      </c>
      <c r="F48" s="30"/>
      <c r="G48" s="9">
        <v>139704781050</v>
      </c>
      <c r="H48" s="30"/>
      <c r="I48" s="9">
        <f t="shared" si="0"/>
        <v>8952414300</v>
      </c>
      <c r="J48" s="30"/>
      <c r="K48" s="9">
        <v>23700000</v>
      </c>
      <c r="L48" s="30"/>
      <c r="M48" s="9">
        <v>148657195350</v>
      </c>
      <c r="N48" s="30"/>
      <c r="O48" s="9">
        <v>104572523583</v>
      </c>
      <c r="P48" s="30"/>
      <c r="Q48" s="95">
        <v>44084671767</v>
      </c>
      <c r="R48" s="95"/>
    </row>
    <row r="49" spans="1:18" ht="21.75" customHeight="1">
      <c r="A49" s="21" t="s">
        <v>55</v>
      </c>
      <c r="C49" s="9">
        <v>17151934</v>
      </c>
      <c r="D49" s="30"/>
      <c r="E49" s="9">
        <v>27433256908</v>
      </c>
      <c r="F49" s="30"/>
      <c r="G49" s="9">
        <v>29001845867</v>
      </c>
      <c r="H49" s="30"/>
      <c r="I49" s="9">
        <f t="shared" si="0"/>
        <v>-1568588959</v>
      </c>
      <c r="J49" s="30"/>
      <c r="K49" s="9">
        <v>17151934</v>
      </c>
      <c r="L49" s="30"/>
      <c r="M49" s="9">
        <v>27433256908</v>
      </c>
      <c r="N49" s="30"/>
      <c r="O49" s="9">
        <v>27356296261</v>
      </c>
      <c r="P49" s="30"/>
      <c r="Q49" s="95">
        <v>76960647</v>
      </c>
      <c r="R49" s="95"/>
    </row>
    <row r="50" spans="1:18" ht="21.75" customHeight="1">
      <c r="A50" s="21" t="s">
        <v>60</v>
      </c>
      <c r="C50" s="9">
        <v>125000</v>
      </c>
      <c r="D50" s="30"/>
      <c r="E50" s="9">
        <v>2926234687</v>
      </c>
      <c r="F50" s="30"/>
      <c r="G50" s="9">
        <v>3162321562</v>
      </c>
      <c r="H50" s="30"/>
      <c r="I50" s="9">
        <f t="shared" si="0"/>
        <v>-236086875</v>
      </c>
      <c r="J50" s="30"/>
      <c r="K50" s="9">
        <v>125000</v>
      </c>
      <c r="L50" s="30"/>
      <c r="M50" s="9">
        <v>2926234687</v>
      </c>
      <c r="N50" s="30"/>
      <c r="O50" s="9">
        <v>2414690535</v>
      </c>
      <c r="P50" s="30"/>
      <c r="Q50" s="95">
        <v>511544152</v>
      </c>
      <c r="R50" s="95"/>
    </row>
    <row r="51" spans="1:18" ht="21.75" customHeight="1">
      <c r="A51" s="21" t="s">
        <v>43</v>
      </c>
      <c r="C51" s="9">
        <v>1227620</v>
      </c>
      <c r="D51" s="30"/>
      <c r="E51" s="9">
        <v>4286968917</v>
      </c>
      <c r="F51" s="30"/>
      <c r="G51" s="9">
        <v>4893598403</v>
      </c>
      <c r="H51" s="30"/>
      <c r="I51" s="9">
        <f t="shared" si="0"/>
        <v>-606629486</v>
      </c>
      <c r="J51" s="30"/>
      <c r="K51" s="9">
        <v>1227620</v>
      </c>
      <c r="L51" s="30"/>
      <c r="M51" s="9">
        <v>4286968917</v>
      </c>
      <c r="N51" s="30"/>
      <c r="O51" s="9">
        <v>5502403312</v>
      </c>
      <c r="P51" s="30"/>
      <c r="Q51" s="95">
        <v>-1215434394</v>
      </c>
      <c r="R51" s="95"/>
    </row>
    <row r="52" spans="1:18" ht="21.75" customHeight="1">
      <c r="A52" s="21" t="s">
        <v>65</v>
      </c>
      <c r="C52" s="9">
        <v>328167</v>
      </c>
      <c r="D52" s="30"/>
      <c r="E52" s="9">
        <v>919924625</v>
      </c>
      <c r="F52" s="30"/>
      <c r="G52" s="9">
        <v>963637356</v>
      </c>
      <c r="H52" s="30"/>
      <c r="I52" s="9">
        <f t="shared" si="0"/>
        <v>-43712731</v>
      </c>
      <c r="J52" s="30"/>
      <c r="K52" s="9">
        <v>328167</v>
      </c>
      <c r="L52" s="30"/>
      <c r="M52" s="9">
        <v>919924625</v>
      </c>
      <c r="N52" s="30"/>
      <c r="O52" s="9">
        <v>1123642300</v>
      </c>
      <c r="P52" s="30"/>
      <c r="Q52" s="95">
        <v>-203717674</v>
      </c>
      <c r="R52" s="95"/>
    </row>
    <row r="53" spans="1:18" ht="21.75" customHeight="1">
      <c r="A53" s="21" t="s">
        <v>36</v>
      </c>
      <c r="C53" s="9">
        <v>666206</v>
      </c>
      <c r="D53" s="30"/>
      <c r="E53" s="9">
        <v>34469699967</v>
      </c>
      <c r="F53" s="30"/>
      <c r="G53" s="9">
        <v>30629148324</v>
      </c>
      <c r="H53" s="30"/>
      <c r="I53" s="9">
        <f t="shared" si="0"/>
        <v>3840551643</v>
      </c>
      <c r="J53" s="30"/>
      <c r="K53" s="9">
        <v>666206</v>
      </c>
      <c r="L53" s="30"/>
      <c r="M53" s="9">
        <v>34469699967</v>
      </c>
      <c r="N53" s="30"/>
      <c r="O53" s="9">
        <v>24229750919</v>
      </c>
      <c r="P53" s="30"/>
      <c r="Q53" s="95">
        <v>10239949048</v>
      </c>
      <c r="R53" s="95"/>
    </row>
    <row r="54" spans="1:18" ht="21.75" customHeight="1">
      <c r="A54" s="21" t="s">
        <v>50</v>
      </c>
      <c r="C54" s="9">
        <v>362898</v>
      </c>
      <c r="D54" s="30"/>
      <c r="E54" s="9">
        <v>380579388</v>
      </c>
      <c r="F54" s="30"/>
      <c r="G54" s="9">
        <v>450651359</v>
      </c>
      <c r="H54" s="30"/>
      <c r="I54" s="9">
        <f t="shared" si="0"/>
        <v>-70071971</v>
      </c>
      <c r="J54" s="30"/>
      <c r="K54" s="9">
        <v>362898</v>
      </c>
      <c r="L54" s="30"/>
      <c r="M54" s="9">
        <v>380579388</v>
      </c>
      <c r="N54" s="30"/>
      <c r="O54" s="9">
        <v>775316240</v>
      </c>
      <c r="P54" s="30"/>
      <c r="Q54" s="95">
        <v>-394736851</v>
      </c>
      <c r="R54" s="95"/>
    </row>
    <row r="55" spans="1:18" ht="21.75" customHeight="1">
      <c r="A55" s="21" t="s">
        <v>22</v>
      </c>
      <c r="C55" s="9">
        <v>1562500</v>
      </c>
      <c r="D55" s="30"/>
      <c r="E55" s="9">
        <v>3847284140</v>
      </c>
      <c r="F55" s="30"/>
      <c r="G55" s="9">
        <v>4260436171</v>
      </c>
      <c r="H55" s="30"/>
      <c r="I55" s="9">
        <f t="shared" si="0"/>
        <v>-413152031</v>
      </c>
      <c r="J55" s="30"/>
      <c r="K55" s="9">
        <v>1562500</v>
      </c>
      <c r="L55" s="30"/>
      <c r="M55" s="9">
        <v>3847284140</v>
      </c>
      <c r="N55" s="30"/>
      <c r="O55" s="9">
        <v>3984798513</v>
      </c>
      <c r="P55" s="30"/>
      <c r="Q55" s="95">
        <v>-137514372</v>
      </c>
      <c r="R55" s="95"/>
    </row>
    <row r="56" spans="1:18" ht="21.75" customHeight="1">
      <c r="A56" s="21" t="s">
        <v>191</v>
      </c>
      <c r="C56" s="9">
        <v>64232</v>
      </c>
      <c r="D56" s="30"/>
      <c r="E56" s="9">
        <v>323080087</v>
      </c>
      <c r="F56" s="30"/>
      <c r="G56" s="4"/>
      <c r="H56" s="30"/>
      <c r="I56" s="9">
        <v>323080087</v>
      </c>
      <c r="J56" s="30"/>
      <c r="K56" s="9">
        <v>0</v>
      </c>
      <c r="L56" s="30"/>
      <c r="M56" s="9">
        <v>0</v>
      </c>
      <c r="N56" s="30"/>
      <c r="O56" s="9">
        <v>0</v>
      </c>
      <c r="P56" s="30"/>
      <c r="Q56" s="9">
        <v>0</v>
      </c>
      <c r="R56" s="9"/>
    </row>
    <row r="57" spans="1:18" ht="21.75" customHeight="1">
      <c r="A57" s="21" t="s">
        <v>192</v>
      </c>
      <c r="C57" s="9">
        <v>6209134</v>
      </c>
      <c r="D57" s="30"/>
      <c r="E57" s="9">
        <v>4764930412</v>
      </c>
      <c r="F57" s="30"/>
      <c r="G57" s="4"/>
      <c r="H57" s="30"/>
      <c r="I57" s="9">
        <v>4764930412</v>
      </c>
      <c r="J57" s="30"/>
      <c r="K57" s="9">
        <v>0</v>
      </c>
      <c r="L57" s="30"/>
      <c r="M57" s="9">
        <v>0</v>
      </c>
      <c r="N57" s="30"/>
      <c r="O57" s="9">
        <v>0</v>
      </c>
      <c r="P57" s="30"/>
      <c r="Q57" s="9">
        <v>0</v>
      </c>
      <c r="R57" s="9"/>
    </row>
    <row r="58" spans="1:18" ht="21.75" customHeight="1">
      <c r="A58" s="21" t="s">
        <v>48</v>
      </c>
      <c r="C58" s="9">
        <v>6796334</v>
      </c>
      <c r="D58" s="9"/>
      <c r="E58" s="9">
        <v>14500592614</v>
      </c>
      <c r="F58" s="30"/>
      <c r="G58" s="4"/>
      <c r="H58" s="30"/>
      <c r="I58" s="9">
        <v>14500592614</v>
      </c>
      <c r="J58" s="30"/>
      <c r="K58" s="9">
        <v>0</v>
      </c>
      <c r="L58" s="30"/>
      <c r="M58" s="9">
        <v>0</v>
      </c>
      <c r="N58" s="30"/>
      <c r="O58" s="9">
        <v>0</v>
      </c>
      <c r="P58" s="30"/>
      <c r="Q58" s="9">
        <v>0</v>
      </c>
      <c r="R58" s="9"/>
    </row>
    <row r="59" spans="1:18" ht="21.75" customHeight="1">
      <c r="A59" s="21" t="s">
        <v>193</v>
      </c>
      <c r="C59" s="9">
        <v>1200000</v>
      </c>
      <c r="D59" s="9"/>
      <c r="E59" s="9">
        <v>10830889145</v>
      </c>
      <c r="F59" s="30"/>
      <c r="G59" s="4"/>
      <c r="H59" s="30"/>
      <c r="I59" s="9">
        <v>10830889145</v>
      </c>
      <c r="J59" s="30"/>
      <c r="K59" s="9">
        <v>0</v>
      </c>
      <c r="L59" s="30"/>
      <c r="M59" s="9">
        <v>0</v>
      </c>
      <c r="N59" s="30"/>
      <c r="O59" s="9">
        <v>0</v>
      </c>
      <c r="P59" s="30"/>
      <c r="Q59" s="9">
        <v>0</v>
      </c>
      <c r="R59" s="9"/>
    </row>
    <row r="60" spans="1:18" ht="21.75" customHeight="1">
      <c r="A60" s="22" t="s">
        <v>83</v>
      </c>
      <c r="C60" s="31">
        <v>49900</v>
      </c>
      <c r="D60" s="30"/>
      <c r="E60" s="31">
        <v>49890955625</v>
      </c>
      <c r="F60" s="30"/>
      <c r="G60" s="31">
        <v>49909044375</v>
      </c>
      <c r="H60" s="30"/>
      <c r="I60" s="9">
        <f t="shared" si="0"/>
        <v>-18088750</v>
      </c>
      <c r="J60" s="30"/>
      <c r="K60" s="31">
        <v>49900</v>
      </c>
      <c r="L60" s="30"/>
      <c r="M60" s="31">
        <v>49890955625</v>
      </c>
      <c r="N60" s="30"/>
      <c r="O60" s="31">
        <v>49909044375</v>
      </c>
      <c r="P60" s="30"/>
      <c r="Q60" s="104">
        <v>-18088750</v>
      </c>
      <c r="R60" s="104"/>
    </row>
    <row r="61" spans="1:18" ht="21.75" customHeight="1" thickBot="1">
      <c r="A61" s="25" t="s">
        <v>71</v>
      </c>
      <c r="C61" s="32">
        <f>SUM(C8:C60)</f>
        <v>164551499</v>
      </c>
      <c r="D61" s="30"/>
      <c r="E61" s="32">
        <f>SUM(E8:E60)</f>
        <v>1556212186949</v>
      </c>
      <c r="F61" s="30"/>
      <c r="G61" s="32">
        <f>SUM(G8:G60)</f>
        <v>1541860060156</v>
      </c>
      <c r="H61" s="30"/>
      <c r="I61" s="32">
        <f>SUM(I8:I60)</f>
        <v>14352126793</v>
      </c>
      <c r="J61" s="30"/>
      <c r="K61" s="32">
        <f>SUM(K8:K60)</f>
        <v>150281799</v>
      </c>
      <c r="L61" s="30"/>
      <c r="M61" s="32">
        <f>SUM(M8:M60)</f>
        <v>1525792694691</v>
      </c>
      <c r="N61" s="30"/>
      <c r="O61" s="32">
        <f>SUM(O8:O60)</f>
        <v>1574927295474</v>
      </c>
      <c r="P61" s="30"/>
      <c r="Q61" s="105">
        <f>SUM(Q8:R60)</f>
        <v>-49134600758</v>
      </c>
      <c r="R61" s="105"/>
    </row>
    <row r="63" spans="1:18">
      <c r="I63" s="2"/>
    </row>
    <row r="64" spans="1:18">
      <c r="I64" s="2"/>
      <c r="Q64" s="2"/>
    </row>
    <row r="65" spans="1:17">
      <c r="I65" s="2"/>
      <c r="Q65" s="2"/>
    </row>
    <row r="67" spans="1:17" ht="18.75">
      <c r="A67" s="5"/>
      <c r="B67" s="5"/>
      <c r="C67" s="5"/>
      <c r="D67" s="5"/>
      <c r="E67" s="5"/>
      <c r="F67" s="5"/>
      <c r="G67" s="5"/>
      <c r="H67" s="5"/>
      <c r="I67" s="5"/>
      <c r="J67" s="5"/>
    </row>
    <row r="71" spans="1:17">
      <c r="I71" s="4"/>
    </row>
    <row r="72" spans="1:17">
      <c r="I72" s="4"/>
    </row>
  </sheetData>
  <mergeCells count="58">
    <mergeCell ref="Q53:R53"/>
    <mergeCell ref="Q54:R54"/>
    <mergeCell ref="Q55:R55"/>
    <mergeCell ref="Q60:R60"/>
    <mergeCell ref="Q61:R61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E69"/>
  <sheetViews>
    <sheetView rightToLeft="1" view="pageBreakPreview" topLeftCell="E52" zoomScaleNormal="80" zoomScaleSheetLayoutView="100" workbookViewId="0">
      <selection activeCell="Z63" sqref="Z63:Z64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5.28515625" customWidth="1"/>
    <col min="7" max="7" width="1.28515625" customWidth="1"/>
    <col min="8" max="8" width="21.85546875" bestFit="1" customWidth="1"/>
    <col min="9" max="9" width="1.28515625" customWidth="1"/>
    <col min="10" max="10" width="21.85546875" bestFit="1" customWidth="1"/>
    <col min="11" max="11" width="1.28515625" customWidth="1"/>
    <col min="12" max="12" width="14.85546875" bestFit="1" customWidth="1"/>
    <col min="13" max="13" width="1.28515625" customWidth="1"/>
    <col min="14" max="14" width="20.42578125" bestFit="1" customWidth="1"/>
    <col min="15" max="15" width="1.28515625" customWidth="1"/>
    <col min="16" max="16" width="14.85546875" bestFit="1" customWidth="1"/>
    <col min="17" max="17" width="1.28515625" customWidth="1"/>
    <col min="18" max="18" width="20.140625" bestFit="1" customWidth="1"/>
    <col min="19" max="19" width="1.28515625" customWidth="1"/>
    <col min="20" max="20" width="16.140625" bestFit="1" customWidth="1"/>
    <col min="21" max="21" width="1.28515625" customWidth="1"/>
    <col min="22" max="22" width="17.28515625" bestFit="1" customWidth="1"/>
    <col min="23" max="23" width="1.28515625" customWidth="1"/>
    <col min="24" max="24" width="21.85546875" bestFit="1" customWidth="1"/>
    <col min="25" max="25" width="1.28515625" customWidth="1"/>
    <col min="26" max="26" width="21.28515625" bestFit="1" customWidth="1"/>
    <col min="27" max="27" width="1.28515625" customWidth="1"/>
    <col min="28" max="28" width="19.42578125" bestFit="1" customWidth="1"/>
    <col min="29" max="29" width="0.28515625" customWidth="1"/>
    <col min="31" max="31" width="17.42578125" bestFit="1" customWidth="1"/>
  </cols>
  <sheetData>
    <row r="1" spans="1:31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31" ht="21.75" customHeight="1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31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31" ht="14.45" customHeight="1">
      <c r="A4" s="11" t="s">
        <v>3</v>
      </c>
      <c r="B4" s="80" t="s">
        <v>4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31" ht="14.45" customHeight="1">
      <c r="A5" s="80" t="s">
        <v>5</v>
      </c>
      <c r="B5" s="80"/>
      <c r="C5" s="80" t="s">
        <v>6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</row>
    <row r="6" spans="1:31" ht="14.45" customHeight="1">
      <c r="F6" s="81" t="s">
        <v>7</v>
      </c>
      <c r="G6" s="81"/>
      <c r="H6" s="81"/>
      <c r="I6" s="81"/>
      <c r="J6" s="81"/>
      <c r="L6" s="81" t="s">
        <v>8</v>
      </c>
      <c r="M6" s="81"/>
      <c r="N6" s="81"/>
      <c r="O6" s="81"/>
      <c r="P6" s="81"/>
      <c r="Q6" s="81"/>
      <c r="R6" s="81"/>
      <c r="T6" s="81" t="s">
        <v>9</v>
      </c>
      <c r="U6" s="81"/>
      <c r="V6" s="81"/>
      <c r="W6" s="81"/>
      <c r="X6" s="81"/>
      <c r="Y6" s="81"/>
      <c r="Z6" s="81"/>
      <c r="AA6" s="81"/>
      <c r="AB6" s="81"/>
    </row>
    <row r="7" spans="1:31" ht="14.45" customHeight="1">
      <c r="F7" s="13"/>
      <c r="G7" s="13"/>
      <c r="H7" s="13"/>
      <c r="I7" s="13"/>
      <c r="J7" s="13"/>
      <c r="L7" s="82" t="s">
        <v>10</v>
      </c>
      <c r="M7" s="82"/>
      <c r="N7" s="82"/>
      <c r="O7" s="13"/>
      <c r="P7" s="82" t="s">
        <v>11</v>
      </c>
      <c r="Q7" s="82"/>
      <c r="R7" s="82"/>
      <c r="T7" s="13"/>
      <c r="U7" s="13"/>
      <c r="V7" s="13"/>
      <c r="W7" s="13"/>
      <c r="X7" s="13"/>
      <c r="Y7" s="13"/>
      <c r="Z7" s="13"/>
      <c r="AA7" s="13"/>
      <c r="AB7" s="13"/>
    </row>
    <row r="8" spans="1:31" ht="14.45" customHeight="1">
      <c r="A8" s="81" t="s">
        <v>12</v>
      </c>
      <c r="B8" s="81"/>
      <c r="C8" s="81"/>
      <c r="E8" s="81" t="s">
        <v>13</v>
      </c>
      <c r="F8" s="81"/>
      <c r="H8" s="12" t="s">
        <v>14</v>
      </c>
      <c r="J8" s="12" t="s">
        <v>15</v>
      </c>
      <c r="L8" s="14" t="s">
        <v>13</v>
      </c>
      <c r="M8" s="13"/>
      <c r="N8" s="14" t="s">
        <v>14</v>
      </c>
      <c r="P8" s="14" t="s">
        <v>13</v>
      </c>
      <c r="Q8" s="13"/>
      <c r="R8" s="14" t="s">
        <v>16</v>
      </c>
      <c r="T8" s="12" t="s">
        <v>13</v>
      </c>
      <c r="V8" s="12" t="s">
        <v>17</v>
      </c>
      <c r="X8" s="12" t="s">
        <v>14</v>
      </c>
      <c r="Z8" s="12" t="s">
        <v>15</v>
      </c>
      <c r="AB8" s="15" t="s">
        <v>18</v>
      </c>
    </row>
    <row r="9" spans="1:31" ht="21.75" customHeight="1">
      <c r="A9" s="83" t="s">
        <v>19</v>
      </c>
      <c r="B9" s="83"/>
      <c r="C9" s="83"/>
      <c r="E9" s="84">
        <v>64232</v>
      </c>
      <c r="F9" s="84"/>
      <c r="G9" s="18"/>
      <c r="H9" s="17">
        <v>1289663870</v>
      </c>
      <c r="I9" s="18"/>
      <c r="J9" s="17">
        <v>1209315583.224</v>
      </c>
      <c r="K9" s="18"/>
      <c r="L9" s="17">
        <v>0</v>
      </c>
      <c r="M9" s="18"/>
      <c r="N9" s="17">
        <v>0</v>
      </c>
      <c r="O9" s="18"/>
      <c r="P9" s="17">
        <v>-64232</v>
      </c>
      <c r="Q9" s="18"/>
      <c r="R9" s="17">
        <v>1149568080</v>
      </c>
      <c r="S9" s="18"/>
      <c r="T9" s="17">
        <v>0</v>
      </c>
      <c r="U9" s="18"/>
      <c r="V9" s="17">
        <v>0</v>
      </c>
      <c r="W9" s="18"/>
      <c r="X9" s="17">
        <v>0</v>
      </c>
      <c r="Y9" s="18"/>
      <c r="Z9" s="17">
        <v>0</v>
      </c>
      <c r="AA9" s="19"/>
      <c r="AB9" s="20">
        <f>Z9/1626819758994</f>
        <v>0</v>
      </c>
      <c r="AE9" s="8"/>
    </row>
    <row r="10" spans="1:31" ht="21.75" customHeight="1">
      <c r="A10" s="85" t="s">
        <v>20</v>
      </c>
      <c r="B10" s="85"/>
      <c r="C10" s="85"/>
      <c r="E10" s="86">
        <v>800000</v>
      </c>
      <c r="F10" s="86"/>
      <c r="G10" s="18"/>
      <c r="H10" s="5">
        <v>2403027925</v>
      </c>
      <c r="I10" s="18"/>
      <c r="J10" s="5">
        <v>2335619880</v>
      </c>
      <c r="K10" s="18"/>
      <c r="L10" s="5">
        <v>0</v>
      </c>
      <c r="M10" s="18"/>
      <c r="N10" s="5">
        <v>0</v>
      </c>
      <c r="O10" s="18"/>
      <c r="P10" s="5">
        <v>0</v>
      </c>
      <c r="Q10" s="18"/>
      <c r="R10" s="5">
        <v>0</v>
      </c>
      <c r="S10" s="18"/>
      <c r="T10" s="5">
        <v>800000</v>
      </c>
      <c r="U10" s="18"/>
      <c r="V10" s="5">
        <v>2880</v>
      </c>
      <c r="W10" s="18"/>
      <c r="X10" s="5">
        <v>2403027925</v>
      </c>
      <c r="Y10" s="18"/>
      <c r="Z10" s="5">
        <v>2290291200</v>
      </c>
      <c r="AA10" s="19"/>
      <c r="AB10" s="20">
        <f t="shared" ref="AB10:AB60" si="0">Z10/1626819758994</f>
        <v>1.4078334046153215E-3</v>
      </c>
    </row>
    <row r="11" spans="1:31" ht="21.75" customHeight="1">
      <c r="A11" s="85" t="s">
        <v>21</v>
      </c>
      <c r="B11" s="85"/>
      <c r="C11" s="85"/>
      <c r="E11" s="86">
        <v>6209134</v>
      </c>
      <c r="F11" s="86"/>
      <c r="G11" s="18"/>
      <c r="H11" s="5">
        <v>36933954947</v>
      </c>
      <c r="I11" s="18"/>
      <c r="J11" s="5">
        <v>19127615733.7173</v>
      </c>
      <c r="K11" s="18"/>
      <c r="L11" s="5">
        <v>0</v>
      </c>
      <c r="M11" s="18"/>
      <c r="N11" s="5">
        <v>0</v>
      </c>
      <c r="O11" s="18"/>
      <c r="P11" s="5">
        <v>-6209134</v>
      </c>
      <c r="Q11" s="18"/>
      <c r="R11" s="5">
        <v>14961388369</v>
      </c>
      <c r="S11" s="18"/>
      <c r="T11" s="5">
        <v>0</v>
      </c>
      <c r="U11" s="18"/>
      <c r="V11" s="5">
        <v>0</v>
      </c>
      <c r="W11" s="18"/>
      <c r="X11" s="5">
        <v>0</v>
      </c>
      <c r="Y11" s="18"/>
      <c r="Z11" s="5">
        <v>0</v>
      </c>
      <c r="AA11" s="19"/>
      <c r="AB11" s="20">
        <f t="shared" si="0"/>
        <v>0</v>
      </c>
    </row>
    <row r="12" spans="1:31" ht="21.75" customHeight="1">
      <c r="A12" s="85" t="s">
        <v>22</v>
      </c>
      <c r="B12" s="85"/>
      <c r="C12" s="85"/>
      <c r="E12" s="86">
        <v>1562500</v>
      </c>
      <c r="F12" s="86"/>
      <c r="G12" s="18"/>
      <c r="H12" s="5">
        <v>3711726563</v>
      </c>
      <c r="I12" s="18"/>
      <c r="J12" s="5">
        <v>4260436171.875</v>
      </c>
      <c r="K12" s="18"/>
      <c r="L12" s="5">
        <v>0</v>
      </c>
      <c r="M12" s="18"/>
      <c r="N12" s="5">
        <v>0</v>
      </c>
      <c r="O12" s="18"/>
      <c r="P12" s="5">
        <v>0</v>
      </c>
      <c r="Q12" s="18"/>
      <c r="R12" s="5">
        <v>0</v>
      </c>
      <c r="S12" s="18"/>
      <c r="T12" s="5">
        <v>1562500</v>
      </c>
      <c r="U12" s="18"/>
      <c r="V12" s="5">
        <v>2477</v>
      </c>
      <c r="W12" s="18"/>
      <c r="X12" s="5">
        <v>3711726563</v>
      </c>
      <c r="Y12" s="18"/>
      <c r="Z12" s="5">
        <v>3847284140.625</v>
      </c>
      <c r="AA12" s="19"/>
      <c r="AB12" s="20">
        <f t="shared" si="0"/>
        <v>2.364911121441075E-3</v>
      </c>
    </row>
    <row r="13" spans="1:31" ht="21.75" customHeight="1">
      <c r="A13" s="85" t="s">
        <v>23</v>
      </c>
      <c r="B13" s="85"/>
      <c r="C13" s="85"/>
      <c r="E13" s="86">
        <v>1300000</v>
      </c>
      <c r="F13" s="86"/>
      <c r="G13" s="18"/>
      <c r="H13" s="5">
        <v>22071154154</v>
      </c>
      <c r="I13" s="18"/>
      <c r="J13" s="5">
        <v>23183234100</v>
      </c>
      <c r="K13" s="18"/>
      <c r="L13" s="5">
        <v>0</v>
      </c>
      <c r="M13" s="18"/>
      <c r="N13" s="5">
        <v>0</v>
      </c>
      <c r="O13" s="18"/>
      <c r="P13" s="5">
        <v>0</v>
      </c>
      <c r="Q13" s="18"/>
      <c r="R13" s="5">
        <v>0</v>
      </c>
      <c r="S13" s="18"/>
      <c r="T13" s="5">
        <v>1300000</v>
      </c>
      <c r="U13" s="18"/>
      <c r="V13" s="5">
        <v>17210</v>
      </c>
      <c r="W13" s="18"/>
      <c r="X13" s="5">
        <v>22071154154</v>
      </c>
      <c r="Y13" s="18"/>
      <c r="Z13" s="5">
        <v>22239880650</v>
      </c>
      <c r="AA13" s="19"/>
      <c r="AB13" s="20">
        <f t="shared" si="0"/>
        <v>1.3670771163827514E-2</v>
      </c>
    </row>
    <row r="14" spans="1:31" ht="21.75" customHeight="1">
      <c r="A14" s="85" t="s">
        <v>24</v>
      </c>
      <c r="B14" s="85"/>
      <c r="C14" s="85"/>
      <c r="E14" s="86">
        <v>161737</v>
      </c>
      <c r="F14" s="86"/>
      <c r="G14" s="18"/>
      <c r="H14" s="5">
        <v>5796147486</v>
      </c>
      <c r="I14" s="18"/>
      <c r="J14" s="5">
        <v>9156117163.2075005</v>
      </c>
      <c r="K14" s="18"/>
      <c r="L14" s="5">
        <v>0</v>
      </c>
      <c r="M14" s="18"/>
      <c r="N14" s="5">
        <v>0</v>
      </c>
      <c r="O14" s="18"/>
      <c r="P14" s="5">
        <v>0</v>
      </c>
      <c r="Q14" s="18"/>
      <c r="R14" s="5">
        <v>0</v>
      </c>
      <c r="S14" s="18"/>
      <c r="T14" s="5">
        <v>161737</v>
      </c>
      <c r="U14" s="18"/>
      <c r="V14" s="5">
        <v>59370</v>
      </c>
      <c r="W14" s="18"/>
      <c r="X14" s="5">
        <v>5796147486</v>
      </c>
      <c r="Y14" s="18"/>
      <c r="Z14" s="5">
        <v>9545191852.1445007</v>
      </c>
      <c r="AA14" s="19"/>
      <c r="AB14" s="20">
        <f t="shared" si="0"/>
        <v>5.867393606066783E-3</v>
      </c>
    </row>
    <row r="15" spans="1:31" ht="21.75" customHeight="1">
      <c r="A15" s="85" t="s">
        <v>25</v>
      </c>
      <c r="B15" s="85"/>
      <c r="C15" s="85"/>
      <c r="E15" s="86">
        <v>4368958</v>
      </c>
      <c r="F15" s="86"/>
      <c r="G15" s="18"/>
      <c r="H15" s="5">
        <v>81734341385</v>
      </c>
      <c r="I15" s="18"/>
      <c r="J15" s="5">
        <v>50942952469.827003</v>
      </c>
      <c r="K15" s="18"/>
      <c r="L15" s="5">
        <v>0</v>
      </c>
      <c r="M15" s="18"/>
      <c r="N15" s="5">
        <v>0</v>
      </c>
      <c r="O15" s="18"/>
      <c r="P15" s="5">
        <v>-1482942</v>
      </c>
      <c r="Q15" s="18"/>
      <c r="R15" s="5">
        <v>16471612871</v>
      </c>
      <c r="S15" s="18"/>
      <c r="T15" s="5">
        <v>2886016</v>
      </c>
      <c r="U15" s="18"/>
      <c r="V15" s="5">
        <v>10630</v>
      </c>
      <c r="W15" s="18"/>
      <c r="X15" s="5">
        <v>53991504839</v>
      </c>
      <c r="Y15" s="18"/>
      <c r="Z15" s="5">
        <v>30495813897.023998</v>
      </c>
      <c r="AA15" s="19"/>
      <c r="AB15" s="20">
        <f t="shared" si="0"/>
        <v>1.8745662344230522E-2</v>
      </c>
    </row>
    <row r="16" spans="1:31" ht="21.75" customHeight="1">
      <c r="A16" s="85" t="s">
        <v>26</v>
      </c>
      <c r="B16" s="85"/>
      <c r="C16" s="85"/>
      <c r="E16" s="86">
        <v>1141080</v>
      </c>
      <c r="F16" s="86"/>
      <c r="G16" s="18"/>
      <c r="H16" s="5">
        <v>71332286385</v>
      </c>
      <c r="I16" s="18"/>
      <c r="J16" s="5">
        <v>53447771846.879997</v>
      </c>
      <c r="K16" s="18"/>
      <c r="L16" s="5">
        <v>0</v>
      </c>
      <c r="M16" s="18"/>
      <c r="N16" s="5">
        <v>0</v>
      </c>
      <c r="O16" s="18"/>
      <c r="P16" s="5">
        <v>-121495</v>
      </c>
      <c r="Q16" s="18"/>
      <c r="R16" s="5">
        <v>5572712332</v>
      </c>
      <c r="S16" s="18"/>
      <c r="T16" s="5">
        <v>1019585</v>
      </c>
      <c r="U16" s="18"/>
      <c r="V16" s="5">
        <v>44520</v>
      </c>
      <c r="W16" s="18"/>
      <c r="X16" s="5">
        <v>63737274519</v>
      </c>
      <c r="Y16" s="18"/>
      <c r="Z16" s="5">
        <v>45121842251.010002</v>
      </c>
      <c r="AA16" s="19"/>
      <c r="AB16" s="20">
        <f t="shared" si="0"/>
        <v>2.7736227078353565E-2</v>
      </c>
    </row>
    <row r="17" spans="1:28" ht="21.75" customHeight="1">
      <c r="A17" s="85" t="s">
        <v>27</v>
      </c>
      <c r="B17" s="85"/>
      <c r="C17" s="85"/>
      <c r="E17" s="86">
        <v>343493</v>
      </c>
      <c r="F17" s="86"/>
      <c r="G17" s="18"/>
      <c r="H17" s="5">
        <v>59809796340</v>
      </c>
      <c r="I17" s="18"/>
      <c r="J17" s="5">
        <v>60521873651.212502</v>
      </c>
      <c r="K17" s="18"/>
      <c r="L17" s="5">
        <v>0</v>
      </c>
      <c r="M17" s="18"/>
      <c r="N17" s="5">
        <v>0</v>
      </c>
      <c r="O17" s="18"/>
      <c r="P17" s="5">
        <v>0</v>
      </c>
      <c r="Q17" s="18"/>
      <c r="R17" s="5">
        <v>0</v>
      </c>
      <c r="S17" s="18"/>
      <c r="T17" s="5">
        <v>343493</v>
      </c>
      <c r="U17" s="18"/>
      <c r="V17" s="5">
        <v>169600</v>
      </c>
      <c r="W17" s="18"/>
      <c r="X17" s="5">
        <v>59809796340</v>
      </c>
      <c r="Y17" s="18"/>
      <c r="Z17" s="5">
        <v>57909787143.839996</v>
      </c>
      <c r="AA17" s="19"/>
      <c r="AB17" s="20">
        <f t="shared" si="0"/>
        <v>3.5596928807682116E-2</v>
      </c>
    </row>
    <row r="18" spans="1:28" ht="21.75" customHeight="1">
      <c r="A18" s="85" t="s">
        <v>28</v>
      </c>
      <c r="B18" s="85"/>
      <c r="C18" s="85"/>
      <c r="E18" s="86">
        <v>51012</v>
      </c>
      <c r="F18" s="86"/>
      <c r="G18" s="18"/>
      <c r="H18" s="5">
        <v>5370510873</v>
      </c>
      <c r="I18" s="18"/>
      <c r="J18" s="5">
        <v>5433413481.9899998</v>
      </c>
      <c r="K18" s="18"/>
      <c r="L18" s="5">
        <v>0</v>
      </c>
      <c r="M18" s="18"/>
      <c r="N18" s="5">
        <v>0</v>
      </c>
      <c r="O18" s="18"/>
      <c r="P18" s="5">
        <v>0</v>
      </c>
      <c r="Q18" s="18"/>
      <c r="R18" s="5">
        <v>0</v>
      </c>
      <c r="S18" s="18"/>
      <c r="T18" s="5">
        <v>51012</v>
      </c>
      <c r="U18" s="18"/>
      <c r="V18" s="5">
        <v>101500</v>
      </c>
      <c r="W18" s="18"/>
      <c r="X18" s="5">
        <v>5370510873</v>
      </c>
      <c r="Y18" s="18"/>
      <c r="Z18" s="5">
        <v>5146910577.8999996</v>
      </c>
      <c r="AA18" s="19"/>
      <c r="AB18" s="20">
        <f t="shared" si="0"/>
        <v>3.1637866146172018E-3</v>
      </c>
    </row>
    <row r="19" spans="1:28" ht="21.75" customHeight="1">
      <c r="A19" s="85" t="s">
        <v>29</v>
      </c>
      <c r="B19" s="85"/>
      <c r="C19" s="85"/>
      <c r="E19" s="86">
        <v>2002524</v>
      </c>
      <c r="F19" s="86"/>
      <c r="G19" s="18"/>
      <c r="H19" s="5">
        <v>65201447718</v>
      </c>
      <c r="I19" s="18"/>
      <c r="J19" s="5">
        <v>52850668477.410004</v>
      </c>
      <c r="K19" s="18"/>
      <c r="L19" s="5">
        <v>0</v>
      </c>
      <c r="M19" s="18"/>
      <c r="N19" s="5">
        <v>0</v>
      </c>
      <c r="O19" s="18"/>
      <c r="P19" s="5">
        <v>-103798</v>
      </c>
      <c r="Q19" s="18"/>
      <c r="R19" s="5">
        <v>2787861441</v>
      </c>
      <c r="S19" s="18"/>
      <c r="T19" s="5">
        <v>1898726</v>
      </c>
      <c r="U19" s="18"/>
      <c r="V19" s="5">
        <v>23700</v>
      </c>
      <c r="W19" s="18"/>
      <c r="X19" s="5">
        <v>61821822868</v>
      </c>
      <c r="Y19" s="18"/>
      <c r="Z19" s="5">
        <v>44732057353.110001</v>
      </c>
      <c r="AA19" s="19"/>
      <c r="AB19" s="20">
        <f t="shared" si="0"/>
        <v>2.7496627764572769E-2</v>
      </c>
    </row>
    <row r="20" spans="1:28" ht="21.75" customHeight="1">
      <c r="A20" s="85" t="s">
        <v>30</v>
      </c>
      <c r="B20" s="85"/>
      <c r="C20" s="85"/>
      <c r="E20" s="86">
        <v>782202</v>
      </c>
      <c r="F20" s="86"/>
      <c r="G20" s="18"/>
      <c r="H20" s="5">
        <v>112279327806</v>
      </c>
      <c r="I20" s="18"/>
      <c r="J20" s="5">
        <v>129648336529.194</v>
      </c>
      <c r="K20" s="18"/>
      <c r="L20" s="5">
        <v>0</v>
      </c>
      <c r="M20" s="18"/>
      <c r="N20" s="5">
        <v>0</v>
      </c>
      <c r="O20" s="18"/>
      <c r="P20" s="5">
        <v>0</v>
      </c>
      <c r="Q20" s="18"/>
      <c r="R20" s="5">
        <v>0</v>
      </c>
      <c r="S20" s="18"/>
      <c r="T20" s="5">
        <v>782202</v>
      </c>
      <c r="U20" s="18"/>
      <c r="V20" s="5">
        <v>179080</v>
      </c>
      <c r="W20" s="18"/>
      <c r="X20" s="5">
        <v>112279327806</v>
      </c>
      <c r="Y20" s="18"/>
      <c r="Z20" s="5">
        <v>139243277591.74799</v>
      </c>
      <c r="AA20" s="19"/>
      <c r="AB20" s="20">
        <f t="shared" si="0"/>
        <v>8.5592320121470528E-2</v>
      </c>
    </row>
    <row r="21" spans="1:28" ht="21.75" customHeight="1">
      <c r="A21" s="85" t="s">
        <v>31</v>
      </c>
      <c r="B21" s="85"/>
      <c r="C21" s="85"/>
      <c r="E21" s="86">
        <v>3937812</v>
      </c>
      <c r="F21" s="86"/>
      <c r="G21" s="18"/>
      <c r="H21" s="5">
        <v>83547767721</v>
      </c>
      <c r="I21" s="18"/>
      <c r="J21" s="5">
        <v>93084004402.307999</v>
      </c>
      <c r="K21" s="18"/>
      <c r="L21" s="5">
        <v>0</v>
      </c>
      <c r="M21" s="18"/>
      <c r="N21" s="5">
        <v>0</v>
      </c>
      <c r="O21" s="18"/>
      <c r="P21" s="5">
        <v>0</v>
      </c>
      <c r="Q21" s="18"/>
      <c r="R21" s="5">
        <v>0</v>
      </c>
      <c r="S21" s="18"/>
      <c r="T21" s="5">
        <v>3937812</v>
      </c>
      <c r="U21" s="18"/>
      <c r="V21" s="5">
        <v>25410</v>
      </c>
      <c r="W21" s="18"/>
      <c r="X21" s="5">
        <v>83547767721</v>
      </c>
      <c r="Y21" s="18"/>
      <c r="Z21" s="5">
        <v>99464447092.626007</v>
      </c>
      <c r="AA21" s="19"/>
      <c r="AB21" s="20">
        <f t="shared" si="0"/>
        <v>6.1140422313368796E-2</v>
      </c>
    </row>
    <row r="22" spans="1:28" ht="21.75" customHeight="1">
      <c r="A22" s="85" t="s">
        <v>32</v>
      </c>
      <c r="B22" s="85"/>
      <c r="C22" s="85"/>
      <c r="E22" s="86">
        <v>300000</v>
      </c>
      <c r="F22" s="86"/>
      <c r="G22" s="18"/>
      <c r="H22" s="5">
        <v>7696087180</v>
      </c>
      <c r="I22" s="18"/>
      <c r="J22" s="5">
        <v>6322158000</v>
      </c>
      <c r="K22" s="18"/>
      <c r="L22" s="5">
        <v>0</v>
      </c>
      <c r="M22" s="18"/>
      <c r="N22" s="5">
        <v>0</v>
      </c>
      <c r="O22" s="18"/>
      <c r="P22" s="5">
        <v>0</v>
      </c>
      <c r="Q22" s="18"/>
      <c r="R22" s="5">
        <v>0</v>
      </c>
      <c r="S22" s="18"/>
      <c r="T22" s="5">
        <v>300000</v>
      </c>
      <c r="U22" s="18"/>
      <c r="V22" s="5">
        <v>21000</v>
      </c>
      <c r="W22" s="18"/>
      <c r="X22" s="5">
        <v>7696087180</v>
      </c>
      <c r="Y22" s="18"/>
      <c r="Z22" s="5">
        <v>6262515000</v>
      </c>
      <c r="AA22" s="19"/>
      <c r="AB22" s="20">
        <f t="shared" si="0"/>
        <v>3.8495444657450201E-3</v>
      </c>
    </row>
    <row r="23" spans="1:28" ht="21.75" customHeight="1">
      <c r="A23" s="85" t="s">
        <v>33</v>
      </c>
      <c r="B23" s="85"/>
      <c r="C23" s="85"/>
      <c r="E23" s="86">
        <v>3921040</v>
      </c>
      <c r="F23" s="86"/>
      <c r="G23" s="18"/>
      <c r="H23" s="5">
        <v>40293368246</v>
      </c>
      <c r="I23" s="18"/>
      <c r="J23" s="5">
        <v>46070929977.839996</v>
      </c>
      <c r="K23" s="18"/>
      <c r="L23" s="5">
        <v>0</v>
      </c>
      <c r="M23" s="18"/>
      <c r="N23" s="5">
        <v>0</v>
      </c>
      <c r="O23" s="18"/>
      <c r="P23" s="5">
        <v>0</v>
      </c>
      <c r="Q23" s="18"/>
      <c r="R23" s="5">
        <v>0</v>
      </c>
      <c r="S23" s="18"/>
      <c r="T23" s="5">
        <v>3921040</v>
      </c>
      <c r="U23" s="18"/>
      <c r="V23" s="5">
        <v>11740</v>
      </c>
      <c r="W23" s="18"/>
      <c r="X23" s="5">
        <v>40293368246</v>
      </c>
      <c r="Y23" s="18"/>
      <c r="Z23" s="5">
        <v>45759113192.879997</v>
      </c>
      <c r="AA23" s="19"/>
      <c r="AB23" s="20">
        <f t="shared" si="0"/>
        <v>2.8127955134486883E-2</v>
      </c>
    </row>
    <row r="24" spans="1:28" ht="21.75" customHeight="1">
      <c r="A24" s="85" t="s">
        <v>34</v>
      </c>
      <c r="B24" s="85"/>
      <c r="C24" s="85"/>
      <c r="E24" s="86">
        <v>2263967</v>
      </c>
      <c r="F24" s="86"/>
      <c r="G24" s="18"/>
      <c r="H24" s="5">
        <v>7610371338</v>
      </c>
      <c r="I24" s="18"/>
      <c r="J24" s="5">
        <v>10847392630.407</v>
      </c>
      <c r="K24" s="18"/>
      <c r="L24" s="5">
        <v>0</v>
      </c>
      <c r="M24" s="18"/>
      <c r="N24" s="5">
        <v>0</v>
      </c>
      <c r="O24" s="18"/>
      <c r="P24" s="5">
        <v>0</v>
      </c>
      <c r="Q24" s="18"/>
      <c r="R24" s="5">
        <v>0</v>
      </c>
      <c r="S24" s="18"/>
      <c r="T24" s="5">
        <v>2263967</v>
      </c>
      <c r="U24" s="18"/>
      <c r="V24" s="5">
        <v>4999</v>
      </c>
      <c r="W24" s="18"/>
      <c r="X24" s="5">
        <v>7610371338</v>
      </c>
      <c r="Y24" s="18"/>
      <c r="Z24" s="5">
        <v>11250231485.3536</v>
      </c>
      <c r="AA24" s="19"/>
      <c r="AB24" s="20">
        <f t="shared" si="0"/>
        <v>6.9154750691684296E-3</v>
      </c>
    </row>
    <row r="25" spans="1:28" ht="21.75" customHeight="1">
      <c r="A25" s="85" t="s">
        <v>35</v>
      </c>
      <c r="B25" s="85"/>
      <c r="C25" s="85"/>
      <c r="E25" s="86">
        <v>1400000</v>
      </c>
      <c r="F25" s="86"/>
      <c r="G25" s="18"/>
      <c r="H25" s="5">
        <v>9572682899</v>
      </c>
      <c r="I25" s="18"/>
      <c r="J25" s="5">
        <v>10047857400</v>
      </c>
      <c r="K25" s="18"/>
      <c r="L25" s="5">
        <v>0</v>
      </c>
      <c r="M25" s="18"/>
      <c r="N25" s="5">
        <v>0</v>
      </c>
      <c r="O25" s="18"/>
      <c r="P25" s="5">
        <v>0</v>
      </c>
      <c r="Q25" s="18"/>
      <c r="R25" s="5">
        <v>0</v>
      </c>
      <c r="S25" s="18"/>
      <c r="T25" s="5">
        <v>1400000</v>
      </c>
      <c r="U25" s="18"/>
      <c r="V25" s="5">
        <v>6400</v>
      </c>
      <c r="W25" s="18"/>
      <c r="X25" s="5">
        <v>9572682899</v>
      </c>
      <c r="Y25" s="18"/>
      <c r="Z25" s="5">
        <v>8906688000</v>
      </c>
      <c r="AA25" s="19"/>
      <c r="AB25" s="20">
        <f t="shared" si="0"/>
        <v>5.47490768461514E-3</v>
      </c>
    </row>
    <row r="26" spans="1:28" ht="21.75" customHeight="1">
      <c r="A26" s="85" t="s">
        <v>36</v>
      </c>
      <c r="B26" s="85"/>
      <c r="C26" s="85"/>
      <c r="E26" s="86">
        <v>616206</v>
      </c>
      <c r="F26" s="86"/>
      <c r="G26" s="18"/>
      <c r="H26" s="5">
        <v>8788908570</v>
      </c>
      <c r="I26" s="18"/>
      <c r="J26" s="5">
        <v>28054312502.939999</v>
      </c>
      <c r="K26" s="18"/>
      <c r="L26" s="5">
        <v>50000</v>
      </c>
      <c r="M26" s="18"/>
      <c r="N26" s="5">
        <v>2574835822</v>
      </c>
      <c r="O26" s="18"/>
      <c r="P26" s="5">
        <v>0</v>
      </c>
      <c r="Q26" s="18"/>
      <c r="R26" s="5">
        <v>0</v>
      </c>
      <c r="S26" s="18"/>
      <c r="T26" s="5">
        <v>666206</v>
      </c>
      <c r="U26" s="18"/>
      <c r="V26" s="5">
        <v>52050</v>
      </c>
      <c r="W26" s="18"/>
      <c r="X26" s="5">
        <v>11363744392</v>
      </c>
      <c r="Y26" s="18"/>
      <c r="Z26" s="5">
        <v>34469699967.315002</v>
      </c>
      <c r="AA26" s="19"/>
      <c r="AB26" s="20">
        <f t="shared" si="0"/>
        <v>2.1188395196669194E-2</v>
      </c>
    </row>
    <row r="27" spans="1:28" ht="21.75" customHeight="1">
      <c r="A27" s="85" t="s">
        <v>37</v>
      </c>
      <c r="B27" s="85"/>
      <c r="C27" s="85"/>
      <c r="E27" s="86">
        <v>2000000</v>
      </c>
      <c r="F27" s="86"/>
      <c r="G27" s="18"/>
      <c r="H27" s="5">
        <v>39813895922</v>
      </c>
      <c r="I27" s="18"/>
      <c r="J27" s="5">
        <v>25089822000</v>
      </c>
      <c r="K27" s="18"/>
      <c r="L27" s="5">
        <v>400000</v>
      </c>
      <c r="M27" s="18"/>
      <c r="N27" s="5">
        <v>4706269377</v>
      </c>
      <c r="O27" s="18"/>
      <c r="P27" s="5">
        <v>0</v>
      </c>
      <c r="Q27" s="18"/>
      <c r="R27" s="5">
        <v>0</v>
      </c>
      <c r="S27" s="18"/>
      <c r="T27" s="5">
        <v>2400000</v>
      </c>
      <c r="U27" s="18"/>
      <c r="V27" s="5">
        <v>11590</v>
      </c>
      <c r="W27" s="18"/>
      <c r="X27" s="5">
        <v>44520165299</v>
      </c>
      <c r="Y27" s="18"/>
      <c r="Z27" s="5">
        <v>27650494800</v>
      </c>
      <c r="AA27" s="19"/>
      <c r="AB27" s="20">
        <f t="shared" si="0"/>
        <v>1.6996655374470392E-2</v>
      </c>
    </row>
    <row r="28" spans="1:28" ht="21.75" customHeight="1">
      <c r="A28" s="85" t="s">
        <v>38</v>
      </c>
      <c r="B28" s="85"/>
      <c r="C28" s="85"/>
      <c r="E28" s="86">
        <v>2213650</v>
      </c>
      <c r="F28" s="86"/>
      <c r="G28" s="18"/>
      <c r="H28" s="5">
        <v>18956009997</v>
      </c>
      <c r="I28" s="18"/>
      <c r="J28" s="5">
        <v>26163692723.924999</v>
      </c>
      <c r="K28" s="18"/>
      <c r="L28" s="5">
        <v>0</v>
      </c>
      <c r="M28" s="18"/>
      <c r="N28" s="5">
        <v>0</v>
      </c>
      <c r="O28" s="18"/>
      <c r="P28" s="5">
        <v>0</v>
      </c>
      <c r="Q28" s="18"/>
      <c r="R28" s="5">
        <v>0</v>
      </c>
      <c r="S28" s="18"/>
      <c r="T28" s="5">
        <v>2213650</v>
      </c>
      <c r="U28" s="18"/>
      <c r="V28" s="5">
        <v>10970</v>
      </c>
      <c r="W28" s="18"/>
      <c r="X28" s="5">
        <v>18956009997</v>
      </c>
      <c r="Y28" s="18"/>
      <c r="Z28" s="5">
        <v>24139252244.025002</v>
      </c>
      <c r="AA28" s="19"/>
      <c r="AB28" s="20">
        <f t="shared" si="0"/>
        <v>1.4838307753867177E-2</v>
      </c>
    </row>
    <row r="29" spans="1:28" ht="21.75" customHeight="1">
      <c r="A29" s="85" t="s">
        <v>39</v>
      </c>
      <c r="B29" s="85"/>
      <c r="C29" s="85"/>
      <c r="E29" s="86">
        <v>312038</v>
      </c>
      <c r="F29" s="86"/>
      <c r="G29" s="18"/>
      <c r="H29" s="5">
        <v>2153067794</v>
      </c>
      <c r="I29" s="18"/>
      <c r="J29" s="5">
        <v>1867291870.878</v>
      </c>
      <c r="K29" s="18"/>
      <c r="L29" s="5">
        <v>0</v>
      </c>
      <c r="M29" s="18"/>
      <c r="N29" s="5">
        <v>0</v>
      </c>
      <c r="O29" s="18"/>
      <c r="P29" s="5">
        <v>0</v>
      </c>
      <c r="Q29" s="18"/>
      <c r="R29" s="5">
        <v>0</v>
      </c>
      <c r="S29" s="18"/>
      <c r="T29" s="5">
        <v>312038</v>
      </c>
      <c r="U29" s="18"/>
      <c r="V29" s="5">
        <v>5940</v>
      </c>
      <c r="W29" s="18"/>
      <c r="X29" s="5">
        <v>2153067794</v>
      </c>
      <c r="Y29" s="18"/>
      <c r="Z29" s="5">
        <v>1842477360.9660001</v>
      </c>
      <c r="AA29" s="19"/>
      <c r="AB29" s="20">
        <f t="shared" si="0"/>
        <v>1.1325639185163078E-3</v>
      </c>
    </row>
    <row r="30" spans="1:28" ht="21.75" customHeight="1">
      <c r="A30" s="85" t="s">
        <v>40</v>
      </c>
      <c r="B30" s="85"/>
      <c r="C30" s="85"/>
      <c r="E30" s="86">
        <v>1000000</v>
      </c>
      <c r="F30" s="86"/>
      <c r="G30" s="18"/>
      <c r="H30" s="5">
        <v>21870000000</v>
      </c>
      <c r="I30" s="18"/>
      <c r="J30" s="5">
        <v>19781595000</v>
      </c>
      <c r="K30" s="18"/>
      <c r="L30" s="5">
        <v>0</v>
      </c>
      <c r="M30" s="18"/>
      <c r="N30" s="5">
        <v>0</v>
      </c>
      <c r="O30" s="18"/>
      <c r="P30" s="5">
        <v>0</v>
      </c>
      <c r="Q30" s="18"/>
      <c r="R30" s="5">
        <v>0</v>
      </c>
      <c r="S30" s="18"/>
      <c r="T30" s="5">
        <v>1000000</v>
      </c>
      <c r="U30" s="18"/>
      <c r="V30" s="5">
        <v>19180</v>
      </c>
      <c r="W30" s="18"/>
      <c r="X30" s="5">
        <v>21870000000</v>
      </c>
      <c r="Y30" s="18"/>
      <c r="Z30" s="5">
        <v>19065879000</v>
      </c>
      <c r="AA30" s="19"/>
      <c r="AB30" s="20">
        <f t="shared" si="0"/>
        <v>1.1719724262379284E-2</v>
      </c>
    </row>
    <row r="31" spans="1:28" ht="21.75" customHeight="1">
      <c r="A31" s="85" t="s">
        <v>41</v>
      </c>
      <c r="B31" s="85"/>
      <c r="C31" s="85"/>
      <c r="E31" s="86">
        <v>23700000</v>
      </c>
      <c r="F31" s="86"/>
      <c r="G31" s="18"/>
      <c r="H31" s="5">
        <v>72776977523</v>
      </c>
      <c r="I31" s="18"/>
      <c r="J31" s="5">
        <v>139704781050</v>
      </c>
      <c r="K31" s="18"/>
      <c r="L31" s="5">
        <v>0</v>
      </c>
      <c r="M31" s="18"/>
      <c r="N31" s="5">
        <v>0</v>
      </c>
      <c r="O31" s="18"/>
      <c r="P31" s="5">
        <v>0</v>
      </c>
      <c r="Q31" s="18"/>
      <c r="R31" s="5">
        <v>0</v>
      </c>
      <c r="S31" s="18"/>
      <c r="T31" s="5">
        <v>23700000</v>
      </c>
      <c r="U31" s="18"/>
      <c r="V31" s="5">
        <v>6310</v>
      </c>
      <c r="W31" s="18"/>
      <c r="X31" s="5">
        <v>72776977523</v>
      </c>
      <c r="Y31" s="18"/>
      <c r="Z31" s="5">
        <v>148657195350</v>
      </c>
      <c r="AA31" s="19"/>
      <c r="AB31" s="20">
        <f t="shared" si="0"/>
        <v>9.1379020034725478E-2</v>
      </c>
    </row>
    <row r="32" spans="1:28" ht="21.75" customHeight="1">
      <c r="A32" s="85" t="s">
        <v>42</v>
      </c>
      <c r="B32" s="85"/>
      <c r="C32" s="85"/>
      <c r="E32" s="86">
        <v>543376</v>
      </c>
      <c r="F32" s="86"/>
      <c r="G32" s="18"/>
      <c r="H32" s="5">
        <v>1569915793</v>
      </c>
      <c r="I32" s="18"/>
      <c r="J32" s="5">
        <v>1692267745.8024001</v>
      </c>
      <c r="K32" s="18"/>
      <c r="L32" s="5">
        <v>0</v>
      </c>
      <c r="M32" s="18"/>
      <c r="N32" s="5">
        <v>0</v>
      </c>
      <c r="O32" s="18"/>
      <c r="P32" s="5">
        <v>0</v>
      </c>
      <c r="Q32" s="18"/>
      <c r="R32" s="5">
        <v>0</v>
      </c>
      <c r="S32" s="18"/>
      <c r="T32" s="5">
        <v>543376</v>
      </c>
      <c r="U32" s="18"/>
      <c r="V32" s="5">
        <v>2935</v>
      </c>
      <c r="W32" s="18"/>
      <c r="X32" s="5">
        <v>1569915793</v>
      </c>
      <c r="Y32" s="18"/>
      <c r="Z32" s="5">
        <v>1585319449.0680001</v>
      </c>
      <c r="AA32" s="19"/>
      <c r="AB32" s="20">
        <f t="shared" si="0"/>
        <v>9.7448991524933101E-4</v>
      </c>
    </row>
    <row r="33" spans="1:28" ht="21.75" customHeight="1">
      <c r="A33" s="85" t="s">
        <v>43</v>
      </c>
      <c r="B33" s="85"/>
      <c r="C33" s="85"/>
      <c r="E33" s="86">
        <v>1427620</v>
      </c>
      <c r="F33" s="86"/>
      <c r="G33" s="18"/>
      <c r="H33" s="5">
        <v>9703639738</v>
      </c>
      <c r="I33" s="18"/>
      <c r="J33" s="5">
        <v>5790032696.8800001</v>
      </c>
      <c r="K33" s="18"/>
      <c r="L33" s="5">
        <v>0</v>
      </c>
      <c r="M33" s="18"/>
      <c r="N33" s="5">
        <v>0</v>
      </c>
      <c r="O33" s="18"/>
      <c r="P33" s="5">
        <v>-200000</v>
      </c>
      <c r="Q33" s="18"/>
      <c r="R33" s="5">
        <v>693846910</v>
      </c>
      <c r="S33" s="18"/>
      <c r="T33" s="5">
        <v>1227620</v>
      </c>
      <c r="U33" s="18"/>
      <c r="V33" s="5">
        <v>3513</v>
      </c>
      <c r="W33" s="18"/>
      <c r="X33" s="5">
        <v>8344224804</v>
      </c>
      <c r="Y33" s="18"/>
      <c r="Z33" s="5">
        <v>4286968917.0929999</v>
      </c>
      <c r="AA33" s="19"/>
      <c r="AB33" s="20">
        <f t="shared" si="0"/>
        <v>2.6351837032911347E-3</v>
      </c>
    </row>
    <row r="34" spans="1:28" ht="21.75" customHeight="1">
      <c r="A34" s="85" t="s">
        <v>44</v>
      </c>
      <c r="B34" s="85"/>
      <c r="C34" s="85"/>
      <c r="E34" s="86">
        <v>5656009</v>
      </c>
      <c r="F34" s="86"/>
      <c r="G34" s="18"/>
      <c r="H34" s="5">
        <v>114517399150</v>
      </c>
      <c r="I34" s="18"/>
      <c r="J34" s="5">
        <v>89226785696.161499</v>
      </c>
      <c r="K34" s="18"/>
      <c r="L34" s="5">
        <v>0</v>
      </c>
      <c r="M34" s="18"/>
      <c r="N34" s="5">
        <v>0</v>
      </c>
      <c r="O34" s="18"/>
      <c r="P34" s="5">
        <v>-148965</v>
      </c>
      <c r="Q34" s="18"/>
      <c r="R34" s="5">
        <v>2150718703</v>
      </c>
      <c r="S34" s="18"/>
      <c r="T34" s="5">
        <v>5507044</v>
      </c>
      <c r="U34" s="18"/>
      <c r="V34" s="5">
        <v>14830</v>
      </c>
      <c r="W34" s="18"/>
      <c r="X34" s="5">
        <v>111501299925</v>
      </c>
      <c r="Y34" s="18"/>
      <c r="Z34" s="5">
        <v>81183529218.005997</v>
      </c>
      <c r="AA34" s="19"/>
      <c r="AB34" s="20">
        <f t="shared" si="0"/>
        <v>4.9903210708608939E-2</v>
      </c>
    </row>
    <row r="35" spans="1:28" ht="21.75" customHeight="1">
      <c r="A35" s="85" t="s">
        <v>45</v>
      </c>
      <c r="B35" s="85"/>
      <c r="C35" s="85"/>
      <c r="E35" s="86">
        <v>194</v>
      </c>
      <c r="F35" s="86"/>
      <c r="G35" s="18"/>
      <c r="H35" s="5">
        <v>2396898</v>
      </c>
      <c r="I35" s="18"/>
      <c r="J35" s="5">
        <v>5233832.2980000004</v>
      </c>
      <c r="K35" s="18"/>
      <c r="L35" s="5">
        <v>0</v>
      </c>
      <c r="M35" s="18"/>
      <c r="N35" s="5">
        <v>0</v>
      </c>
      <c r="O35" s="18"/>
      <c r="P35" s="5">
        <v>0</v>
      </c>
      <c r="Q35" s="18"/>
      <c r="R35" s="5">
        <v>0</v>
      </c>
      <c r="S35" s="18"/>
      <c r="T35" s="5">
        <v>194</v>
      </c>
      <c r="U35" s="18"/>
      <c r="V35" s="5">
        <v>26060</v>
      </c>
      <c r="W35" s="18"/>
      <c r="X35" s="5">
        <v>2396898</v>
      </c>
      <c r="Y35" s="18"/>
      <c r="Z35" s="5">
        <v>5025558.9419999998</v>
      </c>
      <c r="AA35" s="19"/>
      <c r="AB35" s="20">
        <f t="shared" si="0"/>
        <v>3.089192219491929E-6</v>
      </c>
    </row>
    <row r="36" spans="1:28" ht="21.75" customHeight="1">
      <c r="A36" s="85" t="s">
        <v>46</v>
      </c>
      <c r="B36" s="85"/>
      <c r="C36" s="85"/>
      <c r="E36" s="86">
        <v>9890993</v>
      </c>
      <c r="F36" s="86"/>
      <c r="G36" s="18"/>
      <c r="H36" s="5">
        <v>52259417638</v>
      </c>
      <c r="I36" s="18"/>
      <c r="J36" s="5">
        <v>54607714400.024101</v>
      </c>
      <c r="K36" s="18"/>
      <c r="L36" s="5">
        <v>0</v>
      </c>
      <c r="M36" s="18"/>
      <c r="N36" s="5">
        <v>0</v>
      </c>
      <c r="O36" s="18"/>
      <c r="P36" s="5">
        <v>0</v>
      </c>
      <c r="Q36" s="18"/>
      <c r="R36" s="5">
        <v>0</v>
      </c>
      <c r="S36" s="18"/>
      <c r="T36" s="5">
        <v>9890993</v>
      </c>
      <c r="U36" s="18"/>
      <c r="V36" s="5">
        <v>5220</v>
      </c>
      <c r="W36" s="18"/>
      <c r="X36" s="5">
        <v>52259417638</v>
      </c>
      <c r="Y36" s="18"/>
      <c r="Z36" s="5">
        <v>51323779108.413002</v>
      </c>
      <c r="AA36" s="19"/>
      <c r="AB36" s="20">
        <f t="shared" si="0"/>
        <v>3.1548534387208838E-2</v>
      </c>
    </row>
    <row r="37" spans="1:28" ht="21.75" customHeight="1">
      <c r="A37" s="85" t="s">
        <v>47</v>
      </c>
      <c r="B37" s="85"/>
      <c r="C37" s="85"/>
      <c r="E37" s="86">
        <v>6400000</v>
      </c>
      <c r="F37" s="86"/>
      <c r="G37" s="18"/>
      <c r="H37" s="5">
        <v>30997720384</v>
      </c>
      <c r="I37" s="18"/>
      <c r="J37" s="5">
        <v>24003524160</v>
      </c>
      <c r="K37" s="18"/>
      <c r="L37" s="5">
        <v>0</v>
      </c>
      <c r="M37" s="18"/>
      <c r="N37" s="5">
        <v>0</v>
      </c>
      <c r="O37" s="18"/>
      <c r="P37" s="5">
        <v>0</v>
      </c>
      <c r="Q37" s="18"/>
      <c r="R37" s="5">
        <v>0</v>
      </c>
      <c r="S37" s="18"/>
      <c r="T37" s="5">
        <v>6400000</v>
      </c>
      <c r="U37" s="18"/>
      <c r="V37" s="5">
        <v>3473</v>
      </c>
      <c r="W37" s="18"/>
      <c r="X37" s="5">
        <v>30997720384</v>
      </c>
      <c r="Y37" s="18"/>
      <c r="Z37" s="5">
        <v>22094948160</v>
      </c>
      <c r="AA37" s="19"/>
      <c r="AB37" s="20">
        <f t="shared" si="0"/>
        <v>1.3581681706191701E-2</v>
      </c>
    </row>
    <row r="38" spans="1:28" ht="21.75" customHeight="1">
      <c r="A38" s="85" t="s">
        <v>48</v>
      </c>
      <c r="B38" s="85"/>
      <c r="C38" s="85"/>
      <c r="E38" s="86">
        <v>6796334</v>
      </c>
      <c r="F38" s="86"/>
      <c r="G38" s="18"/>
      <c r="H38" s="5">
        <v>58012557234</v>
      </c>
      <c r="I38" s="18"/>
      <c r="J38" s="5">
        <v>32968771565.976002</v>
      </c>
      <c r="K38" s="18"/>
      <c r="L38" s="5">
        <v>0</v>
      </c>
      <c r="M38" s="18"/>
      <c r="N38" s="5">
        <v>0</v>
      </c>
      <c r="O38" s="18"/>
      <c r="P38" s="5">
        <v>-6796334</v>
      </c>
      <c r="Q38" s="18"/>
      <c r="R38" s="5">
        <v>27716798671</v>
      </c>
      <c r="S38" s="18"/>
      <c r="T38" s="5">
        <v>0</v>
      </c>
      <c r="U38" s="18"/>
      <c r="V38" s="5">
        <v>0</v>
      </c>
      <c r="W38" s="18"/>
      <c r="X38" s="5">
        <v>0</v>
      </c>
      <c r="Y38" s="18"/>
      <c r="Z38" s="5">
        <v>0</v>
      </c>
      <c r="AA38" s="19"/>
      <c r="AB38" s="20">
        <f t="shared" si="0"/>
        <v>0</v>
      </c>
    </row>
    <row r="39" spans="1:28" ht="21.75" customHeight="1">
      <c r="A39" s="85" t="s">
        <v>49</v>
      </c>
      <c r="B39" s="85"/>
      <c r="C39" s="85"/>
      <c r="E39" s="86">
        <v>9731010</v>
      </c>
      <c r="F39" s="86"/>
      <c r="G39" s="18"/>
      <c r="H39" s="5">
        <v>56167566417</v>
      </c>
      <c r="I39" s="18"/>
      <c r="J39" s="5">
        <v>38595710857.095001</v>
      </c>
      <c r="K39" s="18"/>
      <c r="L39" s="5">
        <v>0</v>
      </c>
      <c r="M39" s="18"/>
      <c r="N39" s="5">
        <v>0</v>
      </c>
      <c r="O39" s="18"/>
      <c r="P39" s="5">
        <v>0</v>
      </c>
      <c r="Q39" s="18"/>
      <c r="R39" s="5">
        <v>0</v>
      </c>
      <c r="S39" s="18"/>
      <c r="T39" s="5">
        <v>9731010</v>
      </c>
      <c r="U39" s="18"/>
      <c r="V39" s="5">
        <v>3788</v>
      </c>
      <c r="W39" s="18"/>
      <c r="X39" s="5">
        <v>56167566417</v>
      </c>
      <c r="Y39" s="18"/>
      <c r="Z39" s="5">
        <v>36641742538.014</v>
      </c>
      <c r="AA39" s="19"/>
      <c r="AB39" s="20">
        <f t="shared" si="0"/>
        <v>2.2523541612669298E-2</v>
      </c>
    </row>
    <row r="40" spans="1:28" ht="21.75" customHeight="1">
      <c r="A40" s="85" t="s">
        <v>50</v>
      </c>
      <c r="B40" s="85"/>
      <c r="C40" s="85"/>
      <c r="E40" s="86">
        <v>362898</v>
      </c>
      <c r="F40" s="86"/>
      <c r="G40" s="18"/>
      <c r="H40" s="5">
        <v>850969118</v>
      </c>
      <c r="I40" s="18"/>
      <c r="J40" s="5">
        <v>455973788.7216</v>
      </c>
      <c r="K40" s="18"/>
      <c r="L40" s="5">
        <v>5000</v>
      </c>
      <c r="M40" s="18"/>
      <c r="N40" s="5">
        <v>5359860</v>
      </c>
      <c r="O40" s="18"/>
      <c r="P40" s="5">
        <v>-5000</v>
      </c>
      <c r="Q40" s="18"/>
      <c r="R40" s="5">
        <v>5367871</v>
      </c>
      <c r="S40" s="18"/>
      <c r="T40" s="5">
        <v>362898</v>
      </c>
      <c r="U40" s="18"/>
      <c r="V40" s="5">
        <v>1055</v>
      </c>
      <c r="W40" s="18"/>
      <c r="X40" s="5">
        <v>844690848</v>
      </c>
      <c r="Y40" s="18"/>
      <c r="Z40" s="5">
        <v>380579388.52950001</v>
      </c>
      <c r="AA40" s="19"/>
      <c r="AB40" s="20">
        <f t="shared" si="0"/>
        <v>2.33940721721283E-4</v>
      </c>
    </row>
    <row r="41" spans="1:28" ht="21.75" customHeight="1">
      <c r="A41" s="85" t="s">
        <v>51</v>
      </c>
      <c r="B41" s="85"/>
      <c r="C41" s="85"/>
      <c r="E41" s="86">
        <v>4665754</v>
      </c>
      <c r="F41" s="86"/>
      <c r="G41" s="18"/>
      <c r="H41" s="5">
        <v>43389321586</v>
      </c>
      <c r="I41" s="18"/>
      <c r="J41" s="5">
        <v>33810967247.373001</v>
      </c>
      <c r="K41" s="18"/>
      <c r="L41" s="5">
        <v>0</v>
      </c>
      <c r="M41" s="18"/>
      <c r="N41" s="5">
        <v>0</v>
      </c>
      <c r="O41" s="18"/>
      <c r="P41" s="5">
        <v>0</v>
      </c>
      <c r="Q41" s="18"/>
      <c r="R41" s="5">
        <v>0</v>
      </c>
      <c r="S41" s="18"/>
      <c r="T41" s="5">
        <v>4665754</v>
      </c>
      <c r="U41" s="18"/>
      <c r="V41" s="5">
        <v>6520</v>
      </c>
      <c r="W41" s="18"/>
      <c r="X41" s="5">
        <v>43389321586</v>
      </c>
      <c r="Y41" s="18"/>
      <c r="Z41" s="5">
        <v>30239712819.324001</v>
      </c>
      <c r="AA41" s="19"/>
      <c r="AB41" s="20">
        <f t="shared" si="0"/>
        <v>1.85882379729785E-2</v>
      </c>
    </row>
    <row r="42" spans="1:28" ht="21.75" customHeight="1">
      <c r="A42" s="85" t="s">
        <v>52</v>
      </c>
      <c r="B42" s="85"/>
      <c r="C42" s="85"/>
      <c r="E42" s="86">
        <v>1110466</v>
      </c>
      <c r="F42" s="86"/>
      <c r="G42" s="18"/>
      <c r="H42" s="5">
        <v>12177732775</v>
      </c>
      <c r="I42" s="18"/>
      <c r="J42" s="5">
        <v>9559416578.4179993</v>
      </c>
      <c r="K42" s="18"/>
      <c r="L42" s="5">
        <v>0</v>
      </c>
      <c r="M42" s="18"/>
      <c r="N42" s="5">
        <v>0</v>
      </c>
      <c r="O42" s="18"/>
      <c r="P42" s="5">
        <v>0</v>
      </c>
      <c r="Q42" s="18"/>
      <c r="R42" s="5">
        <v>0</v>
      </c>
      <c r="S42" s="18"/>
      <c r="T42" s="5">
        <v>1110466</v>
      </c>
      <c r="U42" s="18"/>
      <c r="V42" s="5">
        <v>7420</v>
      </c>
      <c r="W42" s="18"/>
      <c r="X42" s="5">
        <v>12177732775</v>
      </c>
      <c r="Y42" s="18"/>
      <c r="Z42" s="5">
        <v>8190631756.566</v>
      </c>
      <c r="AA42" s="19"/>
      <c r="AB42" s="20">
        <f t="shared" si="0"/>
        <v>5.034750599310989E-3</v>
      </c>
    </row>
    <row r="43" spans="1:28" ht="21.75" customHeight="1">
      <c r="A43" s="85" t="s">
        <v>53</v>
      </c>
      <c r="B43" s="85"/>
      <c r="C43" s="85"/>
      <c r="E43" s="86">
        <v>1210000</v>
      </c>
      <c r="F43" s="86"/>
      <c r="G43" s="18"/>
      <c r="H43" s="5">
        <v>9156088939</v>
      </c>
      <c r="I43" s="18"/>
      <c r="J43" s="5">
        <v>9562263975</v>
      </c>
      <c r="K43" s="18"/>
      <c r="L43" s="5">
        <v>0</v>
      </c>
      <c r="M43" s="18"/>
      <c r="N43" s="5">
        <v>0</v>
      </c>
      <c r="O43" s="18"/>
      <c r="P43" s="5">
        <v>0</v>
      </c>
      <c r="Q43" s="18"/>
      <c r="R43" s="5">
        <v>0</v>
      </c>
      <c r="S43" s="18"/>
      <c r="T43" s="5">
        <v>1210000</v>
      </c>
      <c r="U43" s="18"/>
      <c r="V43" s="5">
        <v>6890</v>
      </c>
      <c r="W43" s="18"/>
      <c r="X43" s="5">
        <v>9156088939</v>
      </c>
      <c r="Y43" s="18"/>
      <c r="Z43" s="5">
        <v>8287295445</v>
      </c>
      <c r="AA43" s="19"/>
      <c r="AB43" s="20">
        <f t="shared" si="0"/>
        <v>5.0941694057888348E-3</v>
      </c>
    </row>
    <row r="44" spans="1:28" ht="21.75" customHeight="1">
      <c r="A44" s="85" t="s">
        <v>54</v>
      </c>
      <c r="B44" s="85"/>
      <c r="C44" s="85"/>
      <c r="E44" s="86">
        <v>544508</v>
      </c>
      <c r="F44" s="86"/>
      <c r="G44" s="18"/>
      <c r="H44" s="5">
        <v>4838355601</v>
      </c>
      <c r="I44" s="18"/>
      <c r="J44" s="5">
        <v>5244888639.0059996</v>
      </c>
      <c r="K44" s="18"/>
      <c r="L44" s="5">
        <v>0</v>
      </c>
      <c r="M44" s="18"/>
      <c r="N44" s="5">
        <v>0</v>
      </c>
      <c r="O44" s="18"/>
      <c r="P44" s="5">
        <v>0</v>
      </c>
      <c r="Q44" s="18"/>
      <c r="R44" s="5">
        <v>0</v>
      </c>
      <c r="S44" s="18"/>
      <c r="T44" s="5">
        <v>544508</v>
      </c>
      <c r="U44" s="18"/>
      <c r="V44" s="5">
        <v>9250</v>
      </c>
      <c r="W44" s="18"/>
      <c r="X44" s="5">
        <v>4838355601</v>
      </c>
      <c r="Y44" s="18"/>
      <c r="Z44" s="5">
        <v>5006730640.9499998</v>
      </c>
      <c r="AA44" s="19"/>
      <c r="AB44" s="20">
        <f t="shared" si="0"/>
        <v>3.0776185335037263E-3</v>
      </c>
    </row>
    <row r="45" spans="1:28" ht="21.75" customHeight="1">
      <c r="A45" s="85" t="s">
        <v>55</v>
      </c>
      <c r="B45" s="85"/>
      <c r="C45" s="85"/>
      <c r="E45" s="86">
        <v>17151934</v>
      </c>
      <c r="F45" s="86"/>
      <c r="G45" s="18"/>
      <c r="H45" s="5">
        <v>25992126405</v>
      </c>
      <c r="I45" s="18"/>
      <c r="J45" s="5">
        <v>29001845867.582699</v>
      </c>
      <c r="K45" s="18"/>
      <c r="L45" s="5">
        <v>0</v>
      </c>
      <c r="M45" s="18"/>
      <c r="N45" s="5">
        <v>0</v>
      </c>
      <c r="O45" s="18"/>
      <c r="P45" s="5">
        <v>0</v>
      </c>
      <c r="Q45" s="18"/>
      <c r="R45" s="5">
        <v>0</v>
      </c>
      <c r="S45" s="18"/>
      <c r="T45" s="5">
        <v>17151934</v>
      </c>
      <c r="U45" s="18"/>
      <c r="V45" s="5">
        <v>1609</v>
      </c>
      <c r="W45" s="18"/>
      <c r="X45" s="5">
        <v>25992126405</v>
      </c>
      <c r="Y45" s="18"/>
      <c r="Z45" s="5">
        <v>27433256908.254299</v>
      </c>
      <c r="AA45" s="19"/>
      <c r="AB45" s="20">
        <f t="shared" si="0"/>
        <v>1.6863120057761406E-2</v>
      </c>
    </row>
    <row r="46" spans="1:28" ht="21.75" customHeight="1">
      <c r="A46" s="85" t="s">
        <v>56</v>
      </c>
      <c r="B46" s="85"/>
      <c r="C46" s="85"/>
      <c r="E46" s="86">
        <v>2684135</v>
      </c>
      <c r="F46" s="86"/>
      <c r="G46" s="18"/>
      <c r="H46" s="5">
        <v>102128232011</v>
      </c>
      <c r="I46" s="18"/>
      <c r="J46" s="5">
        <v>87675882077.205002</v>
      </c>
      <c r="K46" s="18"/>
      <c r="L46" s="5">
        <v>0</v>
      </c>
      <c r="M46" s="18"/>
      <c r="N46" s="5">
        <v>0</v>
      </c>
      <c r="O46" s="18"/>
      <c r="P46" s="5">
        <v>0</v>
      </c>
      <c r="Q46" s="18"/>
      <c r="R46" s="5">
        <v>0</v>
      </c>
      <c r="S46" s="18"/>
      <c r="T46" s="5">
        <v>2684135</v>
      </c>
      <c r="U46" s="18"/>
      <c r="V46" s="5">
        <v>35960</v>
      </c>
      <c r="W46" s="18"/>
      <c r="X46" s="5">
        <v>102128232011</v>
      </c>
      <c r="Y46" s="18"/>
      <c r="Z46" s="5">
        <v>95947191707.130005</v>
      </c>
      <c r="AA46" s="19"/>
      <c r="AB46" s="20">
        <f t="shared" si="0"/>
        <v>5.8978378629026641E-2</v>
      </c>
    </row>
    <row r="47" spans="1:28" ht="21.75" customHeight="1">
      <c r="A47" s="85" t="s">
        <v>57</v>
      </c>
      <c r="B47" s="85"/>
      <c r="C47" s="85"/>
      <c r="E47" s="86">
        <v>3128022</v>
      </c>
      <c r="F47" s="86"/>
      <c r="G47" s="18"/>
      <c r="H47" s="5">
        <v>25110016935</v>
      </c>
      <c r="I47" s="18"/>
      <c r="J47" s="5">
        <v>14894075188.989</v>
      </c>
      <c r="K47" s="18"/>
      <c r="L47" s="5">
        <v>0</v>
      </c>
      <c r="M47" s="18"/>
      <c r="N47" s="5">
        <v>0</v>
      </c>
      <c r="O47" s="18"/>
      <c r="P47" s="5">
        <v>-188932</v>
      </c>
      <c r="Q47" s="18"/>
      <c r="R47" s="5">
        <v>850011761</v>
      </c>
      <c r="S47" s="18"/>
      <c r="T47" s="5">
        <v>2939090</v>
      </c>
      <c r="U47" s="18"/>
      <c r="V47" s="5">
        <v>4292</v>
      </c>
      <c r="W47" s="18"/>
      <c r="X47" s="5">
        <v>23593376154</v>
      </c>
      <c r="Y47" s="18"/>
      <c r="Z47" s="5">
        <v>12539517563.034</v>
      </c>
      <c r="AA47" s="19"/>
      <c r="AB47" s="20">
        <f t="shared" si="0"/>
        <v>7.7079943821116619E-3</v>
      </c>
    </row>
    <row r="48" spans="1:28" ht="21.75" customHeight="1">
      <c r="A48" s="85" t="s">
        <v>58</v>
      </c>
      <c r="B48" s="85"/>
      <c r="C48" s="85"/>
      <c r="E48" s="86">
        <v>1316666</v>
      </c>
      <c r="F48" s="86"/>
      <c r="G48" s="18"/>
      <c r="H48" s="5">
        <v>27860149489</v>
      </c>
      <c r="I48" s="18"/>
      <c r="J48" s="5">
        <v>32982562299.959999</v>
      </c>
      <c r="K48" s="18"/>
      <c r="L48" s="5">
        <v>0</v>
      </c>
      <c r="M48" s="18"/>
      <c r="N48" s="5">
        <v>0</v>
      </c>
      <c r="O48" s="18"/>
      <c r="P48" s="5">
        <v>0</v>
      </c>
      <c r="Q48" s="18"/>
      <c r="R48" s="5">
        <v>0</v>
      </c>
      <c r="S48" s="18"/>
      <c r="T48" s="5">
        <v>1316666</v>
      </c>
      <c r="U48" s="18"/>
      <c r="V48" s="5">
        <v>22810</v>
      </c>
      <c r="W48" s="18"/>
      <c r="X48" s="5">
        <v>27860149489</v>
      </c>
      <c r="Y48" s="18"/>
      <c r="Z48" s="5">
        <v>29854454208.813</v>
      </c>
      <c r="AA48" s="19"/>
      <c r="AB48" s="20">
        <f t="shared" si="0"/>
        <v>1.8351420951067454E-2</v>
      </c>
    </row>
    <row r="49" spans="1:28" ht="21.75" customHeight="1">
      <c r="A49" s="85" t="s">
        <v>59</v>
      </c>
      <c r="B49" s="85"/>
      <c r="C49" s="85"/>
      <c r="E49" s="86">
        <v>6497199</v>
      </c>
      <c r="F49" s="86"/>
      <c r="G49" s="18"/>
      <c r="H49" s="5">
        <v>43290881069</v>
      </c>
      <c r="I49" s="18"/>
      <c r="J49" s="5">
        <v>32809386583.026001</v>
      </c>
      <c r="K49" s="18"/>
      <c r="L49" s="5">
        <v>0</v>
      </c>
      <c r="M49" s="18"/>
      <c r="N49" s="5">
        <v>0</v>
      </c>
      <c r="O49" s="18"/>
      <c r="P49" s="5">
        <v>0</v>
      </c>
      <c r="Q49" s="18"/>
      <c r="R49" s="5">
        <v>0</v>
      </c>
      <c r="S49" s="18"/>
      <c r="T49" s="5">
        <v>6497199</v>
      </c>
      <c r="U49" s="18"/>
      <c r="V49" s="5">
        <v>4460</v>
      </c>
      <c r="W49" s="18"/>
      <c r="X49" s="5">
        <v>43290881069</v>
      </c>
      <c r="Y49" s="18"/>
      <c r="Z49" s="5">
        <v>28805091370.137001</v>
      </c>
      <c r="AA49" s="19"/>
      <c r="AB49" s="20">
        <f t="shared" si="0"/>
        <v>1.7706381552649461E-2</v>
      </c>
    </row>
    <row r="50" spans="1:28" ht="21.75" customHeight="1">
      <c r="A50" s="85" t="s">
        <v>60</v>
      </c>
      <c r="B50" s="85"/>
      <c r="C50" s="85"/>
      <c r="E50" s="86">
        <v>125000</v>
      </c>
      <c r="F50" s="86"/>
      <c r="G50" s="18"/>
      <c r="H50" s="5">
        <v>2414690535</v>
      </c>
      <c r="I50" s="18"/>
      <c r="J50" s="5">
        <v>3162321562.5</v>
      </c>
      <c r="K50" s="18"/>
      <c r="L50" s="5">
        <v>0</v>
      </c>
      <c r="M50" s="18"/>
      <c r="N50" s="5">
        <v>0</v>
      </c>
      <c r="O50" s="18"/>
      <c r="P50" s="5">
        <v>0</v>
      </c>
      <c r="Q50" s="18"/>
      <c r="R50" s="5">
        <v>0</v>
      </c>
      <c r="S50" s="18"/>
      <c r="T50" s="5">
        <v>125000</v>
      </c>
      <c r="U50" s="18"/>
      <c r="V50" s="5">
        <v>23550</v>
      </c>
      <c r="W50" s="18"/>
      <c r="X50" s="5">
        <v>2414690535</v>
      </c>
      <c r="Y50" s="18"/>
      <c r="Z50" s="5">
        <v>2926234687.5</v>
      </c>
      <c r="AA50" s="19"/>
      <c r="AB50" s="20">
        <f t="shared" si="0"/>
        <v>1.7987454795296671E-3</v>
      </c>
    </row>
    <row r="51" spans="1:28" ht="21.75" customHeight="1">
      <c r="A51" s="85" t="s">
        <v>61</v>
      </c>
      <c r="B51" s="85"/>
      <c r="C51" s="85"/>
      <c r="E51" s="86">
        <v>1300000</v>
      </c>
      <c r="F51" s="86"/>
      <c r="G51" s="18"/>
      <c r="H51" s="5">
        <v>12013764410</v>
      </c>
      <c r="I51" s="18"/>
      <c r="J51" s="5">
        <v>9743678100</v>
      </c>
      <c r="K51" s="18"/>
      <c r="L51" s="5">
        <v>0</v>
      </c>
      <c r="M51" s="18"/>
      <c r="N51" s="5">
        <v>0</v>
      </c>
      <c r="O51" s="18"/>
      <c r="P51" s="5">
        <v>0</v>
      </c>
      <c r="Q51" s="18"/>
      <c r="R51" s="5">
        <v>0</v>
      </c>
      <c r="S51" s="18"/>
      <c r="T51" s="5">
        <v>1300000</v>
      </c>
      <c r="U51" s="18"/>
      <c r="V51" s="5">
        <v>6090</v>
      </c>
      <c r="W51" s="18"/>
      <c r="X51" s="5">
        <v>12013764410</v>
      </c>
      <c r="Y51" s="18"/>
      <c r="Z51" s="5">
        <v>7869893850</v>
      </c>
      <c r="AA51" s="19"/>
      <c r="AB51" s="20">
        <f t="shared" si="0"/>
        <v>4.8375942119529081E-3</v>
      </c>
    </row>
    <row r="52" spans="1:28" ht="21.75" customHeight="1">
      <c r="A52" s="85" t="s">
        <v>62</v>
      </c>
      <c r="B52" s="85"/>
      <c r="C52" s="85"/>
      <c r="E52" s="86">
        <v>2920909</v>
      </c>
      <c r="F52" s="86"/>
      <c r="G52" s="18"/>
      <c r="H52" s="5">
        <v>10784972968</v>
      </c>
      <c r="I52" s="18"/>
      <c r="J52" s="5">
        <v>14808000916.395</v>
      </c>
      <c r="K52" s="18"/>
      <c r="L52" s="5">
        <v>0</v>
      </c>
      <c r="M52" s="18"/>
      <c r="N52" s="5">
        <v>0</v>
      </c>
      <c r="O52" s="18"/>
      <c r="P52" s="5">
        <v>0</v>
      </c>
      <c r="Q52" s="18"/>
      <c r="R52" s="5">
        <v>0</v>
      </c>
      <c r="S52" s="18"/>
      <c r="T52" s="5">
        <v>2920909</v>
      </c>
      <c r="U52" s="18"/>
      <c r="V52" s="5">
        <v>4568</v>
      </c>
      <c r="W52" s="18"/>
      <c r="X52" s="5">
        <v>10784972968</v>
      </c>
      <c r="Y52" s="18"/>
      <c r="Z52" s="5">
        <v>13263323173.743601</v>
      </c>
      <c r="AA52" s="19"/>
      <c r="AB52" s="20">
        <f t="shared" si="0"/>
        <v>8.1529149743948485E-3</v>
      </c>
    </row>
    <row r="53" spans="1:28" ht="21.75" customHeight="1">
      <c r="A53" s="85" t="s">
        <v>63</v>
      </c>
      <c r="B53" s="85"/>
      <c r="C53" s="85"/>
      <c r="E53" s="86">
        <v>18416948</v>
      </c>
      <c r="F53" s="86"/>
      <c r="G53" s="18"/>
      <c r="H53" s="5">
        <v>83186191167</v>
      </c>
      <c r="I53" s="18"/>
      <c r="J53" s="5">
        <v>144994347902.448</v>
      </c>
      <c r="K53" s="18"/>
      <c r="L53" s="5">
        <v>0</v>
      </c>
      <c r="M53" s="18"/>
      <c r="N53" s="5">
        <v>0</v>
      </c>
      <c r="O53" s="18"/>
      <c r="P53" s="5">
        <v>-800000</v>
      </c>
      <c r="Q53" s="18"/>
      <c r="R53" s="5">
        <v>5789347248</v>
      </c>
      <c r="S53" s="18"/>
      <c r="T53" s="5">
        <v>17616948</v>
      </c>
      <c r="U53" s="18"/>
      <c r="V53" s="5">
        <v>7600</v>
      </c>
      <c r="W53" s="18"/>
      <c r="X53" s="5">
        <v>79572728558</v>
      </c>
      <c r="Y53" s="18"/>
      <c r="Z53" s="5">
        <v>133092166411.44</v>
      </c>
      <c r="AA53" s="19"/>
      <c r="AB53" s="20">
        <f t="shared" si="0"/>
        <v>8.1811255165564326E-2</v>
      </c>
    </row>
    <row r="54" spans="1:28" ht="21.75" customHeight="1">
      <c r="A54" s="85" t="s">
        <v>64</v>
      </c>
      <c r="B54" s="85"/>
      <c r="C54" s="85"/>
      <c r="E54" s="86">
        <v>250000</v>
      </c>
      <c r="F54" s="86"/>
      <c r="G54" s="18"/>
      <c r="H54" s="5">
        <v>8402514110</v>
      </c>
      <c r="I54" s="18"/>
      <c r="J54" s="5">
        <v>9344070000</v>
      </c>
      <c r="K54" s="18"/>
      <c r="L54" s="5">
        <v>0</v>
      </c>
      <c r="M54" s="18"/>
      <c r="N54" s="5">
        <v>0</v>
      </c>
      <c r="O54" s="18"/>
      <c r="P54" s="5">
        <v>0</v>
      </c>
      <c r="Q54" s="18"/>
      <c r="R54" s="5">
        <v>0</v>
      </c>
      <c r="S54" s="18"/>
      <c r="T54" s="5">
        <v>250000</v>
      </c>
      <c r="U54" s="18"/>
      <c r="V54" s="5">
        <v>34200</v>
      </c>
      <c r="W54" s="18"/>
      <c r="X54" s="5">
        <v>8402514110</v>
      </c>
      <c r="Y54" s="18"/>
      <c r="Z54" s="5">
        <v>8499127500</v>
      </c>
      <c r="AA54" s="19"/>
      <c r="AB54" s="20">
        <f t="shared" si="0"/>
        <v>5.2243817749396699E-3</v>
      </c>
    </row>
    <row r="55" spans="1:28" ht="21.75" customHeight="1">
      <c r="A55" s="85" t="s">
        <v>65</v>
      </c>
      <c r="B55" s="85"/>
      <c r="C55" s="85"/>
      <c r="E55" s="86">
        <v>328167</v>
      </c>
      <c r="F55" s="86"/>
      <c r="G55" s="18"/>
      <c r="H55" s="5">
        <v>1123642300</v>
      </c>
      <c r="I55" s="18"/>
      <c r="J55" s="5">
        <v>963637356.35790002</v>
      </c>
      <c r="K55" s="18"/>
      <c r="L55" s="5">
        <v>0</v>
      </c>
      <c r="M55" s="18"/>
      <c r="N55" s="5">
        <v>0</v>
      </c>
      <c r="O55" s="18"/>
      <c r="P55" s="5">
        <v>0</v>
      </c>
      <c r="Q55" s="18"/>
      <c r="R55" s="5">
        <v>0</v>
      </c>
      <c r="S55" s="18"/>
      <c r="T55" s="5">
        <v>328167</v>
      </c>
      <c r="U55" s="18"/>
      <c r="V55" s="5">
        <v>2820</v>
      </c>
      <c r="W55" s="18"/>
      <c r="X55" s="5">
        <v>1123642300</v>
      </c>
      <c r="Y55" s="18"/>
      <c r="Z55" s="5">
        <v>919924625.90699995</v>
      </c>
      <c r="AA55" s="19"/>
      <c r="AB55" s="20">
        <f t="shared" si="0"/>
        <v>5.654742148422558E-4</v>
      </c>
    </row>
    <row r="56" spans="1:28" ht="21.75" customHeight="1">
      <c r="A56" s="85" t="s">
        <v>66</v>
      </c>
      <c r="B56" s="85"/>
      <c r="C56" s="85"/>
      <c r="E56" s="86">
        <v>514382</v>
      </c>
      <c r="F56" s="86"/>
      <c r="G56" s="18"/>
      <c r="H56" s="5">
        <v>2534721428</v>
      </c>
      <c r="I56" s="18"/>
      <c r="J56" s="5">
        <v>2520814635.6030002</v>
      </c>
      <c r="K56" s="18"/>
      <c r="L56" s="5">
        <v>0</v>
      </c>
      <c r="M56" s="18"/>
      <c r="N56" s="5">
        <v>0</v>
      </c>
      <c r="O56" s="18"/>
      <c r="P56" s="5">
        <v>0</v>
      </c>
      <c r="Q56" s="18"/>
      <c r="R56" s="5">
        <v>0</v>
      </c>
      <c r="S56" s="18"/>
      <c r="T56" s="5">
        <v>514382</v>
      </c>
      <c r="U56" s="18"/>
      <c r="V56" s="5">
        <v>4481</v>
      </c>
      <c r="W56" s="18"/>
      <c r="X56" s="5">
        <v>2534721428</v>
      </c>
      <c r="Y56" s="18"/>
      <c r="Z56" s="5">
        <v>2291231314.8351002</v>
      </c>
      <c r="AA56" s="19"/>
      <c r="AB56" s="20">
        <f t="shared" si="0"/>
        <v>1.4084112896759762E-3</v>
      </c>
    </row>
    <row r="57" spans="1:28" ht="21.75" customHeight="1">
      <c r="A57" s="85" t="s">
        <v>67</v>
      </c>
      <c r="B57" s="85"/>
      <c r="C57" s="85"/>
      <c r="E57" s="86">
        <v>1200000</v>
      </c>
      <c r="F57" s="86"/>
      <c r="G57" s="18"/>
      <c r="H57" s="5">
        <v>13699971882</v>
      </c>
      <c r="I57" s="18"/>
      <c r="J57" s="5">
        <v>13908747600</v>
      </c>
      <c r="K57" s="18"/>
      <c r="L57" s="5">
        <v>0</v>
      </c>
      <c r="M57" s="18"/>
      <c r="N57" s="5">
        <v>0</v>
      </c>
      <c r="O57" s="18"/>
      <c r="P57" s="5">
        <v>-1200000</v>
      </c>
      <c r="Q57" s="18"/>
      <c r="R57" s="5">
        <v>10206159234</v>
      </c>
      <c r="S57" s="18"/>
      <c r="T57" s="5">
        <v>0</v>
      </c>
      <c r="U57" s="18"/>
      <c r="V57" s="5">
        <v>0</v>
      </c>
      <c r="W57" s="18"/>
      <c r="X57" s="5">
        <v>0</v>
      </c>
      <c r="Y57" s="18"/>
      <c r="Z57" s="5">
        <v>0</v>
      </c>
      <c r="AA57" s="19"/>
      <c r="AB57" s="20">
        <f t="shared" si="0"/>
        <v>0</v>
      </c>
    </row>
    <row r="58" spans="1:28" ht="21.75" customHeight="1">
      <c r="A58" s="85" t="s">
        <v>68</v>
      </c>
      <c r="B58" s="85"/>
      <c r="C58" s="85"/>
      <c r="E58" s="86">
        <v>192393</v>
      </c>
      <c r="F58" s="86"/>
      <c r="G58" s="18"/>
      <c r="H58" s="5">
        <v>14739823055</v>
      </c>
      <c r="I58" s="18"/>
      <c r="J58" s="5">
        <v>7812491488.4025002</v>
      </c>
      <c r="K58" s="18"/>
      <c r="L58" s="5">
        <v>0</v>
      </c>
      <c r="M58" s="18"/>
      <c r="N58" s="5">
        <v>0</v>
      </c>
      <c r="O58" s="18"/>
      <c r="P58" s="5">
        <v>0</v>
      </c>
      <c r="Q58" s="18"/>
      <c r="R58" s="5">
        <v>0</v>
      </c>
      <c r="S58" s="18"/>
      <c r="T58" s="5">
        <v>192393</v>
      </c>
      <c r="U58" s="18"/>
      <c r="V58" s="5">
        <v>36100</v>
      </c>
      <c r="W58" s="18"/>
      <c r="X58" s="5">
        <v>14739823055</v>
      </c>
      <c r="Y58" s="18"/>
      <c r="Z58" s="5">
        <v>6904062245.5649996</v>
      </c>
      <c r="AA58" s="19"/>
      <c r="AB58" s="20">
        <f t="shared" si="0"/>
        <v>4.2439011497096418E-3</v>
      </c>
    </row>
    <row r="59" spans="1:28" ht="21.75" customHeight="1">
      <c r="A59" s="85" t="s">
        <v>69</v>
      </c>
      <c r="B59" s="85"/>
      <c r="C59" s="85"/>
      <c r="E59" s="86">
        <v>0</v>
      </c>
      <c r="F59" s="86"/>
      <c r="G59" s="18"/>
      <c r="H59" s="5">
        <v>0</v>
      </c>
      <c r="I59" s="18"/>
      <c r="J59" s="5">
        <v>0</v>
      </c>
      <c r="K59" s="18"/>
      <c r="L59" s="5">
        <v>2000000</v>
      </c>
      <c r="M59" s="18"/>
      <c r="N59" s="5">
        <v>14051027188</v>
      </c>
      <c r="O59" s="18"/>
      <c r="P59" s="5">
        <v>0</v>
      </c>
      <c r="Q59" s="18"/>
      <c r="R59" s="5">
        <v>0</v>
      </c>
      <c r="S59" s="18"/>
      <c r="T59" s="5">
        <v>2000000</v>
      </c>
      <c r="U59" s="18"/>
      <c r="V59" s="5">
        <v>7070</v>
      </c>
      <c r="W59" s="18"/>
      <c r="X59" s="5">
        <v>14051027188</v>
      </c>
      <c r="Y59" s="18"/>
      <c r="Z59" s="5">
        <v>14055867000</v>
      </c>
      <c r="AA59" s="19"/>
      <c r="AB59" s="20">
        <f t="shared" si="0"/>
        <v>8.6400886897832676E-3</v>
      </c>
    </row>
    <row r="60" spans="1:28" ht="21.75" customHeight="1">
      <c r="A60" s="87" t="s">
        <v>70</v>
      </c>
      <c r="B60" s="87"/>
      <c r="C60" s="87"/>
      <c r="D60" s="23"/>
      <c r="E60" s="86">
        <v>0</v>
      </c>
      <c r="F60" s="88"/>
      <c r="G60" s="18"/>
      <c r="H60" s="24">
        <v>0</v>
      </c>
      <c r="I60" s="18"/>
      <c r="J60" s="24">
        <v>0</v>
      </c>
      <c r="K60" s="18"/>
      <c r="L60" s="24">
        <v>281229</v>
      </c>
      <c r="M60" s="18"/>
      <c r="N60" s="24">
        <v>52948570942</v>
      </c>
      <c r="O60" s="18"/>
      <c r="P60" s="24">
        <v>0</v>
      </c>
      <c r="Q60" s="18"/>
      <c r="R60" s="24">
        <v>0</v>
      </c>
      <c r="S60" s="18"/>
      <c r="T60" s="24">
        <v>281229</v>
      </c>
      <c r="U60" s="18"/>
      <c r="V60" s="24">
        <v>194000</v>
      </c>
      <c r="W60" s="18"/>
      <c r="X60" s="24">
        <v>52948570942</v>
      </c>
      <c r="Y60" s="18"/>
      <c r="Z60" s="24">
        <v>54233803365.300003</v>
      </c>
      <c r="AA60" s="19"/>
      <c r="AB60" s="20">
        <f t="shared" si="0"/>
        <v>3.3337315375882415E-2</v>
      </c>
    </row>
    <row r="61" spans="1:28" ht="21.75" customHeight="1" thickBot="1">
      <c r="A61" s="89" t="s">
        <v>71</v>
      </c>
      <c r="B61" s="89"/>
      <c r="C61" s="89"/>
      <c r="D61" s="89"/>
      <c r="E61" s="19"/>
      <c r="F61" s="26">
        <f>SUM(E9:F60)</f>
        <v>164816502</v>
      </c>
      <c r="G61" s="19"/>
      <c r="H61" s="26">
        <f>SUM(H9:H60)</f>
        <v>1547937301677</v>
      </c>
      <c r="I61" s="19"/>
      <c r="J61" s="26">
        <f>SUM(J9:J60)</f>
        <v>1529296605408.0601</v>
      </c>
      <c r="K61" s="19"/>
      <c r="L61" s="26">
        <f>SUM(L9:L60)</f>
        <v>2736229</v>
      </c>
      <c r="M61" s="19"/>
      <c r="N61" s="26">
        <f>SUM(N9:N60)</f>
        <v>74286063189</v>
      </c>
      <c r="O61" s="19"/>
      <c r="P61" s="26">
        <f>SUM(P9:P60)</f>
        <v>-17320832</v>
      </c>
      <c r="Q61" s="19"/>
      <c r="R61" s="26">
        <f>SUM(R9:R60)</f>
        <v>88355393491</v>
      </c>
      <c r="S61" s="19"/>
      <c r="T61" s="26">
        <f>SUM(T9:T60)</f>
        <v>150231899</v>
      </c>
      <c r="U61" s="19"/>
      <c r="V61" s="26">
        <f>SUM(V9:V60)</f>
        <v>1267120</v>
      </c>
      <c r="W61" s="19"/>
      <c r="X61" s="26">
        <f>SUM(X9:X60)</f>
        <v>1464052487992</v>
      </c>
      <c r="Y61" s="19"/>
      <c r="Z61" s="26">
        <f>SUM(Z9:Z60)</f>
        <v>1475901739082.1316</v>
      </c>
      <c r="AA61" s="19"/>
      <c r="AB61" s="27">
        <f>SUM(AB9:AB60)</f>
        <v>0.90723125959252315</v>
      </c>
    </row>
    <row r="63" spans="1:28">
      <c r="Z63" s="2"/>
    </row>
    <row r="64" spans="1:28">
      <c r="Z64" s="2"/>
    </row>
    <row r="67" spans="6:6">
      <c r="F67" s="2"/>
    </row>
    <row r="68" spans="6:6">
      <c r="F68" s="3"/>
    </row>
    <row r="69" spans="6:6">
      <c r="F69" s="2"/>
    </row>
  </sheetData>
  <mergeCells count="118">
    <mergeCell ref="A57:C57"/>
    <mergeCell ref="E57:F57"/>
    <mergeCell ref="A58:C58"/>
    <mergeCell ref="E58:F58"/>
    <mergeCell ref="A59:C59"/>
    <mergeCell ref="E59:F59"/>
    <mergeCell ref="A60:C60"/>
    <mergeCell ref="E60:F60"/>
    <mergeCell ref="A61:D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L10"/>
  <sheetViews>
    <sheetView rightToLeft="1" view="pageBreakPreview" topLeftCell="I1" zoomScaleNormal="100" zoomScaleSheetLayoutView="100" workbookViewId="0">
      <selection activeCell="V32" sqref="V32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22.42578125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22.140625" customWidth="1"/>
    <col min="35" max="35" width="1.28515625" customWidth="1"/>
    <col min="36" max="36" width="15.5703125" customWidth="1"/>
    <col min="37" max="37" width="1.28515625" customWidth="1"/>
    <col min="38" max="38" width="31.85546875" customWidth="1"/>
    <col min="39" max="39" width="0.28515625" customWidth="1"/>
  </cols>
  <sheetData>
    <row r="1" spans="1:38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</row>
    <row r="2" spans="1:38" ht="21.75" customHeight="1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</row>
    <row r="3" spans="1:38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</row>
    <row r="4" spans="1:38" ht="14.45" customHeight="1"/>
    <row r="5" spans="1:38" ht="14.45" customHeight="1">
      <c r="A5" s="11" t="s">
        <v>74</v>
      </c>
      <c r="B5" s="80" t="s">
        <v>75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</row>
    <row r="6" spans="1:38" ht="14.45" customHeight="1">
      <c r="A6" s="81" t="s">
        <v>76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 t="s">
        <v>7</v>
      </c>
      <c r="Q6" s="81"/>
      <c r="R6" s="81"/>
      <c r="S6" s="81"/>
      <c r="T6" s="81"/>
      <c r="V6" s="81" t="s">
        <v>8</v>
      </c>
      <c r="W6" s="81"/>
      <c r="X6" s="81"/>
      <c r="Y6" s="81"/>
      <c r="Z6" s="81"/>
      <c r="AA6" s="81"/>
      <c r="AB6" s="81"/>
      <c r="AD6" s="81" t="s">
        <v>9</v>
      </c>
      <c r="AE6" s="81"/>
      <c r="AF6" s="81"/>
      <c r="AG6" s="81"/>
      <c r="AH6" s="81"/>
      <c r="AI6" s="81"/>
      <c r="AJ6" s="81"/>
      <c r="AK6" s="81"/>
      <c r="AL6" s="81"/>
    </row>
    <row r="7" spans="1:38" ht="14.4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V7" s="82" t="s">
        <v>10</v>
      </c>
      <c r="W7" s="82"/>
      <c r="X7" s="82"/>
      <c r="Y7" s="13"/>
      <c r="Z7" s="82" t="s">
        <v>11</v>
      </c>
      <c r="AA7" s="82"/>
      <c r="AB7" s="82"/>
      <c r="AD7" s="13"/>
      <c r="AE7" s="13"/>
      <c r="AF7" s="13"/>
      <c r="AG7" s="13"/>
      <c r="AH7" s="13"/>
      <c r="AI7" s="13"/>
      <c r="AJ7" s="13"/>
      <c r="AK7" s="13"/>
      <c r="AL7" s="13"/>
    </row>
    <row r="8" spans="1:38" ht="14.45" customHeight="1">
      <c r="A8" s="81" t="s">
        <v>77</v>
      </c>
      <c r="B8" s="81"/>
      <c r="D8" s="12" t="s">
        <v>78</v>
      </c>
      <c r="F8" s="12" t="s">
        <v>79</v>
      </c>
      <c r="H8" s="12" t="s">
        <v>80</v>
      </c>
      <c r="J8" s="12" t="s">
        <v>81</v>
      </c>
      <c r="L8" s="12" t="s">
        <v>82</v>
      </c>
      <c r="N8" s="12" t="s">
        <v>73</v>
      </c>
      <c r="P8" s="12" t="s">
        <v>13</v>
      </c>
      <c r="R8" s="12" t="s">
        <v>14</v>
      </c>
      <c r="T8" s="12" t="s">
        <v>15</v>
      </c>
      <c r="V8" s="14" t="s">
        <v>13</v>
      </c>
      <c r="W8" s="13"/>
      <c r="X8" s="14" t="s">
        <v>14</v>
      </c>
      <c r="Z8" s="14" t="s">
        <v>13</v>
      </c>
      <c r="AA8" s="13"/>
      <c r="AB8" s="14" t="s">
        <v>16</v>
      </c>
      <c r="AD8" s="12" t="s">
        <v>13</v>
      </c>
      <c r="AF8" s="12" t="s">
        <v>17</v>
      </c>
      <c r="AH8" s="12" t="s">
        <v>14</v>
      </c>
      <c r="AJ8" s="12" t="s">
        <v>15</v>
      </c>
      <c r="AL8" s="12" t="s">
        <v>18</v>
      </c>
    </row>
    <row r="9" spans="1:38" ht="21.75" customHeight="1">
      <c r="A9" s="90" t="s">
        <v>83</v>
      </c>
      <c r="B9" s="90"/>
      <c r="D9" s="55" t="s">
        <v>84</v>
      </c>
      <c r="F9" s="55" t="s">
        <v>84</v>
      </c>
      <c r="H9" s="55" t="s">
        <v>85</v>
      </c>
      <c r="J9" s="55" t="s">
        <v>86</v>
      </c>
      <c r="L9" s="64">
        <v>23</v>
      </c>
      <c r="N9" s="64">
        <v>23</v>
      </c>
      <c r="P9" s="63">
        <v>0</v>
      </c>
      <c r="R9" s="63">
        <v>0</v>
      </c>
      <c r="T9" s="63">
        <v>0</v>
      </c>
      <c r="V9" s="63">
        <v>49900</v>
      </c>
      <c r="X9" s="63">
        <v>49909044375</v>
      </c>
      <c r="Z9" s="63">
        <v>0</v>
      </c>
      <c r="AB9" s="63">
        <v>0</v>
      </c>
      <c r="AD9" s="63">
        <v>49900</v>
      </c>
      <c r="AF9" s="63">
        <v>1000000</v>
      </c>
      <c r="AH9" s="63">
        <v>49909044375</v>
      </c>
      <c r="AJ9" s="63">
        <v>49890955625</v>
      </c>
      <c r="AL9" s="64">
        <f>AJ9/1626819758994</f>
        <v>3.0667783169692868E-2</v>
      </c>
    </row>
    <row r="10" spans="1:38" ht="21.75" customHeight="1">
      <c r="A10" s="89" t="s">
        <v>71</v>
      </c>
      <c r="B10" s="89"/>
      <c r="D10" s="60"/>
      <c r="F10" s="60"/>
      <c r="H10" s="60"/>
      <c r="J10" s="60"/>
      <c r="L10" s="60"/>
      <c r="N10" s="60"/>
      <c r="P10" s="60">
        <v>0</v>
      </c>
      <c r="R10" s="60">
        <v>0</v>
      </c>
      <c r="T10" s="60">
        <v>0</v>
      </c>
      <c r="V10" s="60">
        <f>SUM(V9)</f>
        <v>49900</v>
      </c>
      <c r="X10" s="60">
        <f>SUM(X9)</f>
        <v>49909044375</v>
      </c>
      <c r="Z10" s="60">
        <v>0</v>
      </c>
      <c r="AB10" s="60">
        <v>0</v>
      </c>
      <c r="AD10" s="60">
        <f>SUM(AD9)</f>
        <v>49900</v>
      </c>
      <c r="AF10" s="60"/>
      <c r="AH10" s="60">
        <f>SUM(AH9)</f>
        <v>49909044375</v>
      </c>
      <c r="AJ10" s="60">
        <f>SUM(AJ9)</f>
        <v>49890955625</v>
      </c>
      <c r="AL10" s="65">
        <f>SUM(AL9)</f>
        <v>3.0667783169692868E-2</v>
      </c>
    </row>
  </sheetData>
  <mergeCells count="13"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9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M10"/>
  <sheetViews>
    <sheetView rightToLeft="1" view="pageBreakPreview" zoomScale="110" zoomScaleNormal="100" zoomScaleSheetLayoutView="110" workbookViewId="0">
      <selection sqref="A1:M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4.42578125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21.75" customHeight="1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ht="14.45" customHeight="1">
      <c r="A4" s="80" t="s">
        <v>87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5" spans="1:13" ht="14.45" customHeight="1">
      <c r="A5" s="80" t="s">
        <v>88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 ht="14.45" customHeight="1"/>
    <row r="7" spans="1:13" ht="14.45" customHeight="1">
      <c r="C7" s="81" t="s">
        <v>9</v>
      </c>
      <c r="D7" s="81"/>
      <c r="E7" s="81"/>
      <c r="F7" s="81"/>
      <c r="G7" s="81"/>
      <c r="H7" s="81"/>
      <c r="I7" s="81"/>
      <c r="J7" s="81"/>
      <c r="K7" s="81"/>
      <c r="L7" s="81"/>
      <c r="M7" s="81"/>
    </row>
    <row r="8" spans="1:13" ht="14.45" customHeight="1">
      <c r="A8" s="12" t="s">
        <v>89</v>
      </c>
      <c r="C8" s="14" t="s">
        <v>13</v>
      </c>
      <c r="D8" s="13"/>
      <c r="E8" s="14" t="s">
        <v>90</v>
      </c>
      <c r="F8" s="13"/>
      <c r="G8" s="14" t="s">
        <v>91</v>
      </c>
      <c r="H8" s="13"/>
      <c r="I8" s="14" t="s">
        <v>92</v>
      </c>
      <c r="J8" s="13"/>
      <c r="K8" s="14" t="s">
        <v>93</v>
      </c>
      <c r="L8" s="13"/>
      <c r="M8" s="14" t="s">
        <v>94</v>
      </c>
    </row>
    <row r="9" spans="1:13" ht="21.75" customHeight="1">
      <c r="A9" s="55" t="s">
        <v>83</v>
      </c>
      <c r="C9" s="63">
        <v>49900</v>
      </c>
      <c r="E9" s="63">
        <v>1000000</v>
      </c>
      <c r="G9" s="63">
        <v>1000000</v>
      </c>
      <c r="I9" s="64" t="s">
        <v>95</v>
      </c>
      <c r="K9" s="63">
        <v>49890955625</v>
      </c>
      <c r="M9" s="55" t="s">
        <v>96</v>
      </c>
    </row>
    <row r="10" spans="1:13" ht="21.75" customHeight="1">
      <c r="A10" s="25" t="s">
        <v>71</v>
      </c>
      <c r="C10" s="60">
        <v>49900</v>
      </c>
      <c r="E10" s="60"/>
      <c r="G10" s="60"/>
      <c r="I10" s="60"/>
      <c r="K10" s="60">
        <v>49890955625</v>
      </c>
      <c r="M10" s="60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scale="9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O12"/>
  <sheetViews>
    <sheetView rightToLeft="1" view="pageBreakPreview" topLeftCell="E1" zoomScaleNormal="100" zoomScaleSheetLayoutView="100" workbookViewId="0">
      <selection sqref="A1:L1"/>
    </sheetView>
  </sheetViews>
  <sheetFormatPr defaultRowHeight="12.75"/>
  <cols>
    <col min="1" max="1" width="5.140625" customWidth="1"/>
    <col min="2" max="2" width="49.7109375" customWidth="1"/>
    <col min="3" max="3" width="1.28515625" customWidth="1"/>
    <col min="4" max="4" width="24.7109375" customWidth="1"/>
    <col min="5" max="5" width="1.28515625" customWidth="1"/>
    <col min="6" max="6" width="20.5703125" customWidth="1"/>
    <col min="7" max="7" width="1.28515625" customWidth="1"/>
    <col min="8" max="8" width="20.85546875" customWidth="1"/>
    <col min="9" max="9" width="1.28515625" customWidth="1"/>
    <col min="10" max="10" width="19.42578125" customWidth="1"/>
    <col min="11" max="11" width="1.28515625" customWidth="1"/>
    <col min="12" max="12" width="19.42578125" customWidth="1"/>
    <col min="13" max="13" width="0.28515625" customWidth="1"/>
    <col min="15" max="15" width="16.42578125" bestFit="1" customWidth="1"/>
  </cols>
  <sheetData>
    <row r="1" spans="1:15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5" ht="21.75" customHeight="1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5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5" ht="14.45" customHeight="1"/>
    <row r="5" spans="1:15" ht="14.45" customHeight="1">
      <c r="A5" s="11" t="s">
        <v>97</v>
      </c>
      <c r="B5" s="80" t="s">
        <v>98</v>
      </c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5" ht="14.45" customHeight="1">
      <c r="D6" s="12" t="s">
        <v>7</v>
      </c>
      <c r="F6" s="81" t="s">
        <v>8</v>
      </c>
      <c r="G6" s="81"/>
      <c r="H6" s="81"/>
      <c r="J6" s="93" t="s">
        <v>9</v>
      </c>
      <c r="K6" s="93"/>
      <c r="L6" s="93"/>
    </row>
    <row r="7" spans="1:15" ht="14.45" customHeight="1">
      <c r="D7" s="13"/>
      <c r="F7" s="13"/>
      <c r="G7" s="13"/>
      <c r="H7" s="13"/>
    </row>
    <row r="8" spans="1:15" ht="14.45" customHeight="1">
      <c r="A8" s="81" t="s">
        <v>99</v>
      </c>
      <c r="B8" s="81"/>
      <c r="D8" s="12" t="s">
        <v>100</v>
      </c>
      <c r="F8" s="12" t="s">
        <v>101</v>
      </c>
      <c r="H8" s="12" t="s">
        <v>102</v>
      </c>
      <c r="J8" s="12" t="s">
        <v>100</v>
      </c>
      <c r="L8" s="62" t="s">
        <v>18</v>
      </c>
    </row>
    <row r="9" spans="1:15" ht="21.75" customHeight="1">
      <c r="A9" s="91" t="s">
        <v>103</v>
      </c>
      <c r="B9" s="91"/>
      <c r="C9" s="19"/>
      <c r="D9" s="38">
        <v>18024517872</v>
      </c>
      <c r="E9" s="19"/>
      <c r="F9" s="38">
        <v>78832443616</v>
      </c>
      <c r="G9" s="19"/>
      <c r="H9" s="38">
        <v>76227068557</v>
      </c>
      <c r="I9" s="19"/>
      <c r="J9" s="38">
        <v>20629892931</v>
      </c>
      <c r="K9" s="19"/>
      <c r="L9" s="20">
        <f>J9/1626819758994</f>
        <v>1.268111775563705E-2</v>
      </c>
      <c r="O9" s="3"/>
    </row>
    <row r="10" spans="1:15" ht="21.75" customHeight="1">
      <c r="A10" s="92" t="s">
        <v>104</v>
      </c>
      <c r="B10" s="92"/>
      <c r="C10" s="19"/>
      <c r="D10" s="39">
        <v>2223584927</v>
      </c>
      <c r="E10" s="19"/>
      <c r="F10" s="39">
        <v>917427</v>
      </c>
      <c r="G10" s="19"/>
      <c r="H10" s="39">
        <v>2007545381</v>
      </c>
      <c r="I10" s="19"/>
      <c r="J10" s="39">
        <v>216956973</v>
      </c>
      <c r="K10" s="19"/>
      <c r="L10" s="20">
        <f>J10/1626819758994</f>
        <v>1.3336263701036114E-4</v>
      </c>
    </row>
    <row r="11" spans="1:15" ht="21.75" customHeight="1">
      <c r="A11" s="89" t="s">
        <v>71</v>
      </c>
      <c r="B11" s="89"/>
      <c r="C11" s="19"/>
      <c r="D11" s="26">
        <f>SUM(D9:D10)</f>
        <v>20248102799</v>
      </c>
      <c r="E11" s="19"/>
      <c r="F11" s="26">
        <f>SUM(F9:F10)</f>
        <v>78833361043</v>
      </c>
      <c r="G11" s="19"/>
      <c r="H11" s="26">
        <f>SUM(H9:H10)</f>
        <v>78234613938</v>
      </c>
      <c r="I11" s="19"/>
      <c r="J11" s="26">
        <f>SUM(J9:J10)</f>
        <v>20846849904</v>
      </c>
      <c r="K11" s="19"/>
      <c r="L11" s="61">
        <f>SUM(L9:L10)</f>
        <v>1.2814480392647411E-2</v>
      </c>
    </row>
    <row r="12" spans="1:1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10">
    <mergeCell ref="A8:B8"/>
    <mergeCell ref="A9:B9"/>
    <mergeCell ref="A10:B10"/>
    <mergeCell ref="A11:B11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9" scale="8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J12"/>
  <sheetViews>
    <sheetView rightToLeft="1" view="pageBreakPreview" zoomScaleNormal="100" zoomScaleSheetLayoutView="100" workbookViewId="0">
      <selection activeCell="D29" sqref="D29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</cols>
  <sheetData>
    <row r="1" spans="1:10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1.75" customHeight="1">
      <c r="A2" s="79" t="s">
        <v>105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ht="14.45" customHeight="1"/>
    <row r="5" spans="1:10" ht="29.1" customHeight="1">
      <c r="A5" s="11" t="s">
        <v>106</v>
      </c>
      <c r="B5" s="80" t="s">
        <v>107</v>
      </c>
      <c r="C5" s="80"/>
      <c r="D5" s="80"/>
      <c r="E5" s="80"/>
      <c r="F5" s="80"/>
      <c r="G5" s="80"/>
      <c r="H5" s="80"/>
      <c r="I5" s="80"/>
      <c r="J5" s="80"/>
    </row>
    <row r="6" spans="1:10" ht="14.45" customHeight="1"/>
    <row r="7" spans="1:10" ht="14.45" customHeight="1">
      <c r="A7" s="81" t="s">
        <v>108</v>
      </c>
      <c r="B7" s="81"/>
      <c r="D7" s="12" t="s">
        <v>109</v>
      </c>
      <c r="F7" s="12" t="s">
        <v>100</v>
      </c>
      <c r="H7" s="12" t="s">
        <v>110</v>
      </c>
      <c r="J7" s="12" t="s">
        <v>111</v>
      </c>
    </row>
    <row r="8" spans="1:10" ht="21.75" customHeight="1">
      <c r="A8" s="83" t="s">
        <v>112</v>
      </c>
      <c r="B8" s="83"/>
      <c r="D8" s="16" t="s">
        <v>113</v>
      </c>
      <c r="F8" s="38">
        <f>'درآمد سرمایه گذاری در سهام'!U67</f>
        <v>19919971693</v>
      </c>
      <c r="G8" s="19"/>
      <c r="H8" s="20">
        <f>F8/$F$12</f>
        <v>0.95183051135654995</v>
      </c>
      <c r="I8" s="19"/>
      <c r="J8" s="20">
        <f>F8/1626819758994</f>
        <v>1.2244731835146998E-2</v>
      </c>
    </row>
    <row r="9" spans="1:10" ht="21.75" customHeight="1">
      <c r="A9" s="85" t="s">
        <v>114</v>
      </c>
      <c r="B9" s="85"/>
      <c r="D9" s="21" t="s">
        <v>115</v>
      </c>
      <c r="F9" s="7">
        <f>'درآمد سرمایه گذاری در اوراق به'!R10</f>
        <v>639066862</v>
      </c>
      <c r="G9" s="19"/>
      <c r="H9" s="20">
        <f>F9/$F$12</f>
        <v>3.0536355544232036E-2</v>
      </c>
      <c r="I9" s="19"/>
      <c r="J9" s="20">
        <f t="shared" ref="J9:J11" si="0">F9/1626819758994</f>
        <v>3.9283200149670486E-4</v>
      </c>
    </row>
    <row r="10" spans="1:10" ht="21.75" customHeight="1">
      <c r="A10" s="85" t="s">
        <v>116</v>
      </c>
      <c r="B10" s="85"/>
      <c r="D10" s="21" t="s">
        <v>117</v>
      </c>
      <c r="F10" s="7">
        <f>'درآمد سپرده بانکی'!H10</f>
        <v>30519499</v>
      </c>
      <c r="G10" s="19"/>
      <c r="H10" s="20">
        <f>F10/$F$12</f>
        <v>1.4583048001882376E-3</v>
      </c>
      <c r="I10" s="19"/>
      <c r="J10" s="20">
        <f t="shared" si="0"/>
        <v>1.8760221488133867E-5</v>
      </c>
    </row>
    <row r="11" spans="1:10" ht="21.75" customHeight="1">
      <c r="A11" s="87" t="s">
        <v>118</v>
      </c>
      <c r="B11" s="87"/>
      <c r="D11" s="22" t="s">
        <v>119</v>
      </c>
      <c r="F11" s="39">
        <f>'سایر درآمدها'!F10</f>
        <v>338507873</v>
      </c>
      <c r="G11" s="19"/>
      <c r="H11" s="20">
        <f>F11/$F$12</f>
        <v>1.6174828299029755E-2</v>
      </c>
      <c r="I11" s="19"/>
      <c r="J11" s="20">
        <f t="shared" si="0"/>
        <v>2.0807951903001719E-4</v>
      </c>
    </row>
    <row r="12" spans="1:10" ht="21.75" customHeight="1">
      <c r="A12" s="89" t="s">
        <v>71</v>
      </c>
      <c r="B12" s="89"/>
      <c r="D12" s="60"/>
      <c r="F12" s="26">
        <f>SUM(F8:F11)</f>
        <v>20928065927</v>
      </c>
      <c r="G12" s="19"/>
      <c r="H12" s="61">
        <f>SUM(H8:H11)</f>
        <v>1</v>
      </c>
      <c r="I12" s="19"/>
      <c r="J12" s="61">
        <f>SUM(J8:J11)</f>
        <v>1.2864403577161853E-2</v>
      </c>
    </row>
  </sheetData>
  <mergeCells count="10">
    <mergeCell ref="A12:B12"/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W72"/>
  <sheetViews>
    <sheetView rightToLeft="1" view="pageBreakPreview" topLeftCell="A40" zoomScale="60" zoomScaleNormal="100" workbookViewId="0">
      <selection activeCell="N82" sqref="N82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7.5703125" bestFit="1" customWidth="1"/>
    <col min="5" max="5" width="1.28515625" customWidth="1"/>
    <col min="6" max="6" width="21.5703125" customWidth="1"/>
    <col min="7" max="7" width="1.28515625" customWidth="1"/>
    <col min="8" max="8" width="20.42578125" bestFit="1" customWidth="1"/>
    <col min="9" max="9" width="1.28515625" customWidth="1"/>
    <col min="10" max="10" width="19.140625" bestFit="1" customWidth="1"/>
    <col min="11" max="11" width="1.28515625" customWidth="1"/>
    <col min="12" max="12" width="17.5703125" bestFit="1" customWidth="1"/>
    <col min="13" max="13" width="1.28515625" customWidth="1"/>
    <col min="14" max="14" width="20.42578125" bestFit="1" customWidth="1"/>
    <col min="15" max="16" width="1.28515625" customWidth="1"/>
    <col min="17" max="17" width="30.42578125" customWidth="1"/>
    <col min="18" max="18" width="1.28515625" customWidth="1"/>
    <col min="19" max="19" width="20.140625" bestFit="1" customWidth="1"/>
    <col min="20" max="20" width="1.28515625" customWidth="1"/>
    <col min="21" max="21" width="20.42578125" bestFit="1" customWidth="1"/>
    <col min="22" max="22" width="1.28515625" customWidth="1"/>
    <col min="23" max="23" width="17.42578125" bestFit="1" customWidth="1"/>
    <col min="24" max="24" width="0.28515625" customWidth="1"/>
    <col min="25" max="25" width="11.5703125" bestFit="1" customWidth="1"/>
  </cols>
  <sheetData>
    <row r="1" spans="1:23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</row>
    <row r="2" spans="1:23" ht="21.75" customHeight="1">
      <c r="A2" s="79" t="s">
        <v>105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</row>
    <row r="3" spans="1:23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</row>
    <row r="4" spans="1:23" ht="14.45" customHeight="1">
      <c r="L4" s="2"/>
    </row>
    <row r="5" spans="1:23" ht="14.45" customHeight="1">
      <c r="A5" s="11" t="s">
        <v>120</v>
      </c>
      <c r="B5" s="80" t="s">
        <v>121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</row>
    <row r="6" spans="1:23" ht="14.45" customHeight="1">
      <c r="D6" s="81" t="s">
        <v>122</v>
      </c>
      <c r="E6" s="81"/>
      <c r="F6" s="81"/>
      <c r="G6" s="81"/>
      <c r="H6" s="81"/>
      <c r="I6" s="81"/>
      <c r="J6" s="81"/>
      <c r="K6" s="81"/>
      <c r="L6" s="81"/>
      <c r="N6" s="81" t="s">
        <v>123</v>
      </c>
      <c r="O6" s="81"/>
      <c r="P6" s="81"/>
      <c r="Q6" s="81"/>
      <c r="R6" s="81"/>
      <c r="S6" s="81"/>
      <c r="T6" s="81"/>
      <c r="U6" s="81"/>
      <c r="V6" s="81"/>
      <c r="W6" s="81"/>
    </row>
    <row r="7" spans="1:23" ht="14.45" customHeight="1">
      <c r="D7" s="13"/>
      <c r="E7" s="13"/>
      <c r="F7" s="13"/>
      <c r="G7" s="13"/>
      <c r="H7" s="13"/>
      <c r="I7" s="13"/>
      <c r="J7" s="82" t="s">
        <v>71</v>
      </c>
      <c r="K7" s="82"/>
      <c r="L7" s="82"/>
      <c r="N7" s="13"/>
      <c r="O7" s="13"/>
      <c r="P7" s="13"/>
      <c r="Q7" s="13"/>
      <c r="R7" s="13"/>
      <c r="S7" s="13"/>
      <c r="T7" s="13"/>
      <c r="U7" s="82" t="s">
        <v>71</v>
      </c>
      <c r="V7" s="82"/>
      <c r="W7" s="82"/>
    </row>
    <row r="8" spans="1:23" ht="14.45" customHeight="1">
      <c r="A8" s="81" t="s">
        <v>124</v>
      </c>
      <c r="B8" s="81"/>
      <c r="D8" s="12" t="s">
        <v>125</v>
      </c>
      <c r="F8" s="12" t="s">
        <v>126</v>
      </c>
      <c r="H8" s="12" t="s">
        <v>127</v>
      </c>
      <c r="J8" s="58" t="s">
        <v>100</v>
      </c>
      <c r="K8" s="13"/>
      <c r="L8" s="58" t="s">
        <v>194</v>
      </c>
      <c r="N8" s="12" t="s">
        <v>125</v>
      </c>
      <c r="P8" s="81" t="s">
        <v>126</v>
      </c>
      <c r="Q8" s="81"/>
      <c r="S8" s="12" t="s">
        <v>127</v>
      </c>
      <c r="U8" s="58" t="s">
        <v>100</v>
      </c>
      <c r="V8" s="13"/>
      <c r="W8" s="58" t="s">
        <v>110</v>
      </c>
    </row>
    <row r="9" spans="1:23" ht="21.75" customHeight="1">
      <c r="A9" s="83" t="s">
        <v>29</v>
      </c>
      <c r="B9" s="83"/>
      <c r="D9" s="29">
        <v>0</v>
      </c>
      <c r="E9" s="30"/>
      <c r="F9" s="29">
        <v>-4833346765</v>
      </c>
      <c r="G9" s="30"/>
      <c r="H9" s="29">
        <v>-497402917</v>
      </c>
      <c r="I9" s="30"/>
      <c r="J9" s="9">
        <f>H9+F9+D9</f>
        <v>-5330749682</v>
      </c>
      <c r="K9" s="30"/>
      <c r="L9" s="59">
        <f>J9/درآمد!$F$12*100</f>
        <v>-25.471774126641204</v>
      </c>
      <c r="M9" s="30"/>
      <c r="N9" s="29">
        <v>2558224410</v>
      </c>
      <c r="O9" s="30"/>
      <c r="P9" s="94">
        <v>-15363668281</v>
      </c>
      <c r="Q9" s="94"/>
      <c r="R9" s="30"/>
      <c r="S9" s="29">
        <v>-586169711</v>
      </c>
      <c r="T9" s="30"/>
      <c r="U9" s="9">
        <f>N9+P9+S9</f>
        <v>-13391613582</v>
      </c>
      <c r="V9" s="30"/>
      <c r="W9" s="59">
        <f>U9/درآمد!$F$12*100</f>
        <v>-63.988777695520497</v>
      </c>
    </row>
    <row r="10" spans="1:23" ht="21.75" customHeight="1">
      <c r="A10" s="85" t="s">
        <v>57</v>
      </c>
      <c r="B10" s="85"/>
      <c r="D10" s="9">
        <v>0</v>
      </c>
      <c r="E10" s="30"/>
      <c r="F10" s="9">
        <v>-1270709846</v>
      </c>
      <c r="G10" s="30"/>
      <c r="H10" s="9">
        <v>-233836017</v>
      </c>
      <c r="I10" s="30"/>
      <c r="J10" s="9">
        <f t="shared" ref="J10:J66" si="0">H10+F10+D10</f>
        <v>-1504545863</v>
      </c>
      <c r="K10" s="30"/>
      <c r="L10" s="59">
        <f>J10/درآمد!$F$12*100</f>
        <v>-7.1891299857715714</v>
      </c>
      <c r="M10" s="30"/>
      <c r="N10" s="9">
        <v>0</v>
      </c>
      <c r="O10" s="30"/>
      <c r="P10" s="95">
        <v>-4321184476</v>
      </c>
      <c r="Q10" s="95"/>
      <c r="R10" s="30"/>
      <c r="S10" s="9">
        <v>-3051688974</v>
      </c>
      <c r="T10" s="30"/>
      <c r="U10" s="9">
        <f t="shared" ref="U10:U66" si="1">N10+P10+S10</f>
        <v>-7372873450</v>
      </c>
      <c r="V10" s="30"/>
      <c r="W10" s="59">
        <f>U10/درآمد!$F$12*100</f>
        <v>-35.229597783749369</v>
      </c>
    </row>
    <row r="11" spans="1:23" ht="21.75" customHeight="1">
      <c r="A11" s="85" t="s">
        <v>25</v>
      </c>
      <c r="B11" s="85"/>
      <c r="D11" s="9">
        <v>0</v>
      </c>
      <c r="E11" s="30"/>
      <c r="F11" s="9">
        <v>4880987320</v>
      </c>
      <c r="G11" s="30"/>
      <c r="H11" s="9">
        <v>-8856513021</v>
      </c>
      <c r="I11" s="30"/>
      <c r="J11" s="9">
        <f t="shared" si="0"/>
        <v>-3975525701</v>
      </c>
      <c r="K11" s="30"/>
      <c r="L11" s="59">
        <f>J11/درآمد!$F$12*100</f>
        <v>-18.996144769742152</v>
      </c>
      <c r="M11" s="30"/>
      <c r="N11" s="9">
        <v>8740000000</v>
      </c>
      <c r="O11" s="30"/>
      <c r="P11" s="95">
        <v>-17091499699</v>
      </c>
      <c r="Q11" s="95"/>
      <c r="R11" s="30"/>
      <c r="S11" s="9">
        <v>-10660167913</v>
      </c>
      <c r="T11" s="30"/>
      <c r="U11" s="9">
        <f t="shared" si="1"/>
        <v>-19011667612</v>
      </c>
      <c r="V11" s="30"/>
      <c r="W11" s="59">
        <f>U11/درآمد!$F$12*100</f>
        <v>-90.842926806114505</v>
      </c>
    </row>
    <row r="12" spans="1:23" ht="21.75" customHeight="1">
      <c r="A12" s="85" t="s">
        <v>19</v>
      </c>
      <c r="B12" s="85"/>
      <c r="D12" s="9">
        <v>0</v>
      </c>
      <c r="E12" s="30"/>
      <c r="F12" s="9">
        <v>323080087</v>
      </c>
      <c r="G12" s="30"/>
      <c r="H12" s="9">
        <v>-382827590</v>
      </c>
      <c r="I12" s="30"/>
      <c r="J12" s="9">
        <f t="shared" si="0"/>
        <v>-59747503</v>
      </c>
      <c r="K12" s="30"/>
      <c r="L12" s="59">
        <f>J12/درآمد!$F$12*100</f>
        <v>-0.28548984511233666</v>
      </c>
      <c r="M12" s="30"/>
      <c r="N12" s="9">
        <v>116014911</v>
      </c>
      <c r="O12" s="30"/>
      <c r="P12" s="95">
        <v>0</v>
      </c>
      <c r="Q12" s="95"/>
      <c r="R12" s="30"/>
      <c r="S12" s="9">
        <v>-382827590</v>
      </c>
      <c r="T12" s="30"/>
      <c r="U12" s="9">
        <f t="shared" si="1"/>
        <v>-266812679</v>
      </c>
      <c r="V12" s="30"/>
      <c r="W12" s="59">
        <f>U12/درآمد!$F$12*100</f>
        <v>-1.2749036625299237</v>
      </c>
    </row>
    <row r="13" spans="1:23" ht="21.75" customHeight="1">
      <c r="A13" s="85" t="s">
        <v>48</v>
      </c>
      <c r="B13" s="85"/>
      <c r="D13" s="9">
        <v>0</v>
      </c>
      <c r="E13" s="30"/>
      <c r="F13" s="9">
        <v>14500592614</v>
      </c>
      <c r="G13" s="30"/>
      <c r="H13" s="9">
        <v>-19752565508</v>
      </c>
      <c r="I13" s="30"/>
      <c r="J13" s="9">
        <f t="shared" si="0"/>
        <v>-5251972894</v>
      </c>
      <c r="K13" s="30"/>
      <c r="L13" s="59">
        <f>J13/درآمد!$F$12*100</f>
        <v>-25.095357174043748</v>
      </c>
      <c r="M13" s="30"/>
      <c r="N13" s="9">
        <v>0</v>
      </c>
      <c r="O13" s="30"/>
      <c r="P13" s="95">
        <v>0</v>
      </c>
      <c r="Q13" s="95"/>
      <c r="R13" s="30"/>
      <c r="S13" s="9">
        <v>-20938368238</v>
      </c>
      <c r="T13" s="30"/>
      <c r="U13" s="9">
        <f t="shared" si="1"/>
        <v>-20938368238</v>
      </c>
      <c r="V13" s="30"/>
      <c r="W13" s="59">
        <f>U13/درآمد!$F$12*100</f>
        <v>-100.04922724840381</v>
      </c>
    </row>
    <row r="14" spans="1:23" ht="21.75" customHeight="1">
      <c r="A14" s="85" t="s">
        <v>43</v>
      </c>
      <c r="B14" s="85"/>
      <c r="D14" s="9">
        <v>0</v>
      </c>
      <c r="E14" s="30"/>
      <c r="F14" s="9">
        <v>-606629485</v>
      </c>
      <c r="G14" s="30"/>
      <c r="H14" s="9">
        <v>-202587383</v>
      </c>
      <c r="I14" s="30"/>
      <c r="J14" s="9">
        <f t="shared" si="0"/>
        <v>-809216868</v>
      </c>
      <c r="K14" s="30"/>
      <c r="L14" s="59">
        <f>J14/درآمد!$F$12*100</f>
        <v>-3.8666586335433997</v>
      </c>
      <c r="M14" s="30"/>
      <c r="N14" s="9">
        <v>147044860</v>
      </c>
      <c r="O14" s="30"/>
      <c r="P14" s="95">
        <v>-1215434394</v>
      </c>
      <c r="Q14" s="95"/>
      <c r="R14" s="30"/>
      <c r="S14" s="9">
        <v>-202587383</v>
      </c>
      <c r="T14" s="30"/>
      <c r="U14" s="9">
        <f t="shared" si="1"/>
        <v>-1270976917</v>
      </c>
      <c r="V14" s="30"/>
      <c r="W14" s="59">
        <f>U14/درآمد!$F$12*100</f>
        <v>-6.0730739354192789</v>
      </c>
    </row>
    <row r="15" spans="1:23" ht="21.75" customHeight="1">
      <c r="A15" s="85" t="s">
        <v>50</v>
      </c>
      <c r="B15" s="85"/>
      <c r="D15" s="9">
        <v>0</v>
      </c>
      <c r="E15" s="30"/>
      <c r="F15" s="9">
        <v>-70071970</v>
      </c>
      <c r="G15" s="30"/>
      <c r="H15" s="9">
        <v>-5314418</v>
      </c>
      <c r="I15" s="30"/>
      <c r="J15" s="9">
        <f t="shared" si="0"/>
        <v>-75386388</v>
      </c>
      <c r="K15" s="30"/>
      <c r="L15" s="59">
        <f>J15/درآمد!$F$12*100</f>
        <v>-0.3602166978208029</v>
      </c>
      <c r="M15" s="30"/>
      <c r="N15" s="9">
        <v>4218960</v>
      </c>
      <c r="O15" s="30"/>
      <c r="P15" s="95">
        <v>-394736851</v>
      </c>
      <c r="Q15" s="95"/>
      <c r="R15" s="30"/>
      <c r="S15" s="9">
        <v>-5314418</v>
      </c>
      <c r="T15" s="30"/>
      <c r="U15" s="9">
        <f t="shared" si="1"/>
        <v>-395832309</v>
      </c>
      <c r="V15" s="30"/>
      <c r="W15" s="59">
        <f>U15/درآمد!$F$12*100</f>
        <v>-1.8913946008232108</v>
      </c>
    </row>
    <row r="16" spans="1:23" ht="21.75" customHeight="1">
      <c r="A16" s="85" t="s">
        <v>67</v>
      </c>
      <c r="B16" s="85"/>
      <c r="D16" s="9">
        <v>0</v>
      </c>
      <c r="E16" s="30"/>
      <c r="F16" s="9">
        <v>10830889145</v>
      </c>
      <c r="G16" s="30"/>
      <c r="H16" s="9">
        <v>-14533477511</v>
      </c>
      <c r="I16" s="30"/>
      <c r="J16" s="9">
        <f t="shared" si="0"/>
        <v>-3702588366</v>
      </c>
      <c r="K16" s="30"/>
      <c r="L16" s="59">
        <f>J16/درآمد!$F$12*100</f>
        <v>-17.691975832430682</v>
      </c>
      <c r="M16" s="30"/>
      <c r="N16" s="9">
        <v>2558438762</v>
      </c>
      <c r="O16" s="30"/>
      <c r="P16" s="95">
        <v>0</v>
      </c>
      <c r="Q16" s="95"/>
      <c r="R16" s="30"/>
      <c r="S16" s="9">
        <v>-18968183642</v>
      </c>
      <c r="T16" s="30"/>
      <c r="U16" s="9">
        <f t="shared" si="1"/>
        <v>-16409744880</v>
      </c>
      <c r="V16" s="30"/>
      <c r="W16" s="59">
        <f>U16/درآمد!$F$12*100</f>
        <v>-78.41023120454355</v>
      </c>
    </row>
    <row r="17" spans="1:23" ht="21.75" customHeight="1">
      <c r="A17" s="85" t="s">
        <v>26</v>
      </c>
      <c r="B17" s="85"/>
      <c r="D17" s="9">
        <v>0</v>
      </c>
      <c r="E17" s="30"/>
      <c r="F17" s="9">
        <v>-2166389508</v>
      </c>
      <c r="G17" s="30"/>
      <c r="H17" s="9">
        <v>-586827754</v>
      </c>
      <c r="I17" s="30"/>
      <c r="J17" s="9">
        <f t="shared" si="0"/>
        <v>-2753217262</v>
      </c>
      <c r="K17" s="30"/>
      <c r="L17" s="59">
        <f>J17/درآمد!$F$12*100</f>
        <v>-13.155622079955235</v>
      </c>
      <c r="M17" s="30"/>
      <c r="N17" s="9">
        <v>5317432800</v>
      </c>
      <c r="O17" s="30"/>
      <c r="P17" s="95">
        <v>-6568965537</v>
      </c>
      <c r="Q17" s="95"/>
      <c r="R17" s="30"/>
      <c r="S17" s="9">
        <v>-730666826</v>
      </c>
      <c r="T17" s="30"/>
      <c r="U17" s="9">
        <f t="shared" si="1"/>
        <v>-1982199563</v>
      </c>
      <c r="V17" s="30"/>
      <c r="W17" s="59">
        <f>U17/درآمد!$F$12*100</f>
        <v>-9.4714894817045554</v>
      </c>
    </row>
    <row r="18" spans="1:23" ht="21.75" customHeight="1">
      <c r="A18" s="85" t="s">
        <v>44</v>
      </c>
      <c r="B18" s="85"/>
      <c r="D18" s="9">
        <v>0</v>
      </c>
      <c r="E18" s="30"/>
      <c r="F18" s="9">
        <v>-5636486514</v>
      </c>
      <c r="G18" s="30"/>
      <c r="H18" s="9">
        <v>-256051260</v>
      </c>
      <c r="I18" s="30"/>
      <c r="J18" s="9">
        <f t="shared" si="0"/>
        <v>-5892537774</v>
      </c>
      <c r="K18" s="30"/>
      <c r="L18" s="59">
        <f>J18/درآمد!$F$12*100</f>
        <v>-28.156150666545059</v>
      </c>
      <c r="M18" s="30"/>
      <c r="N18" s="9">
        <v>0</v>
      </c>
      <c r="O18" s="30"/>
      <c r="P18" s="95">
        <v>-7660534582</v>
      </c>
      <c r="Q18" s="95"/>
      <c r="R18" s="30"/>
      <c r="S18" s="9">
        <v>-338557410</v>
      </c>
      <c r="T18" s="30"/>
      <c r="U18" s="9">
        <f t="shared" si="1"/>
        <v>-7999091992</v>
      </c>
      <c r="V18" s="30"/>
      <c r="W18" s="59">
        <f>U18/درآمد!$F$12*100</f>
        <v>-38.221840565210101</v>
      </c>
    </row>
    <row r="19" spans="1:23" ht="21.75" customHeight="1">
      <c r="A19" s="85" t="s">
        <v>21</v>
      </c>
      <c r="B19" s="85"/>
      <c r="D19" s="9">
        <v>0</v>
      </c>
      <c r="E19" s="30"/>
      <c r="F19" s="9">
        <v>4764930412</v>
      </c>
      <c r="G19" s="30"/>
      <c r="H19" s="9">
        <v>-8931157776</v>
      </c>
      <c r="I19" s="30"/>
      <c r="J19" s="9">
        <f t="shared" si="0"/>
        <v>-4166227364</v>
      </c>
      <c r="K19" s="30"/>
      <c r="L19" s="59">
        <f>J19/درآمد!$F$12*100</f>
        <v>-19.907369264471832</v>
      </c>
      <c r="M19" s="30"/>
      <c r="N19" s="9">
        <v>1898820303</v>
      </c>
      <c r="O19" s="30"/>
      <c r="P19" s="95">
        <v>0</v>
      </c>
      <c r="Q19" s="95"/>
      <c r="R19" s="30"/>
      <c r="S19" s="9">
        <v>-8931157776</v>
      </c>
      <c r="T19" s="30"/>
      <c r="U19" s="9">
        <f t="shared" si="1"/>
        <v>-7032337473</v>
      </c>
      <c r="V19" s="30"/>
      <c r="W19" s="59">
        <f>U19/درآمد!$F$12*100</f>
        <v>-33.602424120459915</v>
      </c>
    </row>
    <row r="20" spans="1:23" ht="21.75" customHeight="1">
      <c r="A20" s="85" t="s">
        <v>63</v>
      </c>
      <c r="B20" s="85"/>
      <c r="D20" s="9">
        <v>0</v>
      </c>
      <c r="E20" s="30"/>
      <c r="F20" s="9">
        <v>-6655643834</v>
      </c>
      <c r="G20" s="30"/>
      <c r="H20" s="9">
        <v>542809592</v>
      </c>
      <c r="I20" s="30"/>
      <c r="J20" s="9">
        <f t="shared" si="0"/>
        <v>-6112834242</v>
      </c>
      <c r="K20" s="30"/>
      <c r="L20" s="59">
        <f>J20/درآمد!$F$12*100</f>
        <v>-29.208787201466276</v>
      </c>
      <c r="M20" s="30"/>
      <c r="N20" s="9">
        <v>16675190127</v>
      </c>
      <c r="O20" s="30"/>
      <c r="P20" s="95">
        <v>16638349180</v>
      </c>
      <c r="Q20" s="95"/>
      <c r="R20" s="30"/>
      <c r="S20" s="9">
        <v>1722441328</v>
      </c>
      <c r="T20" s="30"/>
      <c r="U20" s="9">
        <f t="shared" si="1"/>
        <v>35035980635</v>
      </c>
      <c r="V20" s="30"/>
      <c r="W20" s="59">
        <f>U20/درآمد!$F$12*100</f>
        <v>167.41145960267119</v>
      </c>
    </row>
    <row r="21" spans="1:23" ht="21.75" customHeight="1">
      <c r="A21" s="85" t="s">
        <v>27</v>
      </c>
      <c r="B21" s="85"/>
      <c r="D21" s="9">
        <v>0</v>
      </c>
      <c r="E21" s="30"/>
      <c r="F21" s="9">
        <v>-2612086507</v>
      </c>
      <c r="G21" s="30"/>
      <c r="H21" s="9">
        <v>0</v>
      </c>
      <c r="I21" s="30"/>
      <c r="J21" s="9">
        <f t="shared" si="0"/>
        <v>-2612086507</v>
      </c>
      <c r="K21" s="30"/>
      <c r="L21" s="59">
        <f>J21/درآمد!$F$12*100</f>
        <v>-12.481260887228283</v>
      </c>
      <c r="M21" s="30"/>
      <c r="N21" s="9">
        <v>8468379900</v>
      </c>
      <c r="O21" s="30"/>
      <c r="P21" s="95">
        <v>-1778569177</v>
      </c>
      <c r="Q21" s="95"/>
      <c r="R21" s="30"/>
      <c r="S21" s="9">
        <v>-54848061</v>
      </c>
      <c r="T21" s="30"/>
      <c r="U21" s="9">
        <f t="shared" si="1"/>
        <v>6634962662</v>
      </c>
      <c r="V21" s="30"/>
      <c r="W21" s="59">
        <f>U21/درآمد!$F$12*100</f>
        <v>31.703659024888736</v>
      </c>
    </row>
    <row r="22" spans="1:23" ht="21.75" customHeight="1">
      <c r="A22" s="85" t="s">
        <v>62</v>
      </c>
      <c r="B22" s="85"/>
      <c r="D22" s="9">
        <v>0</v>
      </c>
      <c r="E22" s="30"/>
      <c r="F22" s="9">
        <v>-1544677742</v>
      </c>
      <c r="G22" s="30"/>
      <c r="H22" s="9">
        <v>0</v>
      </c>
      <c r="I22" s="30"/>
      <c r="J22" s="9">
        <f t="shared" si="0"/>
        <v>-1544677742</v>
      </c>
      <c r="K22" s="30"/>
      <c r="L22" s="59">
        <f>J22/درآمد!$F$12*100</f>
        <v>-7.3808910359325628</v>
      </c>
      <c r="M22" s="30"/>
      <c r="N22" s="9">
        <v>1912167988</v>
      </c>
      <c r="O22" s="30"/>
      <c r="P22" s="95">
        <v>-999818112</v>
      </c>
      <c r="Q22" s="95"/>
      <c r="R22" s="30"/>
      <c r="S22" s="9">
        <v>-81773674</v>
      </c>
      <c r="T22" s="30"/>
      <c r="U22" s="9">
        <f t="shared" si="1"/>
        <v>830576202</v>
      </c>
      <c r="V22" s="30"/>
      <c r="W22" s="59">
        <f>U22/درآمد!$F$12*100</f>
        <v>3.9687193498776483</v>
      </c>
    </row>
    <row r="23" spans="1:23" ht="21.75" customHeight="1">
      <c r="A23" s="85" t="s">
        <v>58</v>
      </c>
      <c r="B23" s="85"/>
      <c r="D23" s="9">
        <v>0</v>
      </c>
      <c r="E23" s="30"/>
      <c r="F23" s="9">
        <v>-3128108090</v>
      </c>
      <c r="G23" s="30"/>
      <c r="H23" s="9">
        <v>0</v>
      </c>
      <c r="I23" s="30"/>
      <c r="J23" s="9">
        <f t="shared" si="0"/>
        <v>-3128108090</v>
      </c>
      <c r="K23" s="30"/>
      <c r="L23" s="59">
        <f>J23/درآمد!$F$12*100</f>
        <v>-14.946952579905259</v>
      </c>
      <c r="M23" s="30"/>
      <c r="N23" s="9">
        <v>4274380268</v>
      </c>
      <c r="O23" s="30"/>
      <c r="P23" s="95">
        <v>-3430184197</v>
      </c>
      <c r="Q23" s="95"/>
      <c r="R23" s="30"/>
      <c r="S23" s="9">
        <v>-3038987058</v>
      </c>
      <c r="T23" s="30"/>
      <c r="U23" s="9">
        <f t="shared" si="1"/>
        <v>-2194790987</v>
      </c>
      <c r="V23" s="30"/>
      <c r="W23" s="59">
        <f>U23/درآمد!$F$12*100</f>
        <v>-10.487309217467757</v>
      </c>
    </row>
    <row r="24" spans="1:23" ht="21.75" customHeight="1">
      <c r="A24" s="85" t="s">
        <v>128</v>
      </c>
      <c r="B24" s="85"/>
      <c r="D24" s="9">
        <v>0</v>
      </c>
      <c r="E24" s="30"/>
      <c r="F24" s="9">
        <v>0</v>
      </c>
      <c r="G24" s="30"/>
      <c r="H24" s="9">
        <v>0</v>
      </c>
      <c r="I24" s="30"/>
      <c r="J24" s="9">
        <f t="shared" si="0"/>
        <v>0</v>
      </c>
      <c r="K24" s="30"/>
      <c r="L24" s="59">
        <f>J24/درآمد!$F$12*100</f>
        <v>0</v>
      </c>
      <c r="M24" s="30"/>
      <c r="N24" s="9">
        <v>0</v>
      </c>
      <c r="O24" s="30"/>
      <c r="P24" s="95">
        <v>0</v>
      </c>
      <c r="Q24" s="95"/>
      <c r="R24" s="30"/>
      <c r="S24" s="9">
        <v>-1242861077</v>
      </c>
      <c r="T24" s="30"/>
      <c r="U24" s="9">
        <f t="shared" si="1"/>
        <v>-1242861077</v>
      </c>
      <c r="V24" s="30"/>
      <c r="W24" s="59">
        <f>U24/درآمد!$F$12*100</f>
        <v>-5.9387287928816352</v>
      </c>
    </row>
    <row r="25" spans="1:23" ht="21.75" customHeight="1">
      <c r="A25" s="85" t="s">
        <v>129</v>
      </c>
      <c r="B25" s="85"/>
      <c r="D25" s="9">
        <v>0</v>
      </c>
      <c r="E25" s="30"/>
      <c r="F25" s="9">
        <v>0</v>
      </c>
      <c r="G25" s="30"/>
      <c r="H25" s="9">
        <v>0</v>
      </c>
      <c r="I25" s="30"/>
      <c r="J25" s="9">
        <f t="shared" si="0"/>
        <v>0</v>
      </c>
      <c r="K25" s="30"/>
      <c r="L25" s="59">
        <f>J25/درآمد!$F$12*100</f>
        <v>0</v>
      </c>
      <c r="M25" s="30"/>
      <c r="N25" s="9">
        <v>593416014</v>
      </c>
      <c r="O25" s="30"/>
      <c r="P25" s="95">
        <v>0</v>
      </c>
      <c r="Q25" s="95"/>
      <c r="R25" s="30"/>
      <c r="S25" s="9">
        <v>-1497678200</v>
      </c>
      <c r="T25" s="30"/>
      <c r="U25" s="9">
        <f t="shared" si="1"/>
        <v>-904262186</v>
      </c>
      <c r="V25" s="30"/>
      <c r="W25" s="59">
        <f>U25/درآمد!$F$12*100</f>
        <v>-4.3208110541805063</v>
      </c>
    </row>
    <row r="26" spans="1:23" ht="21.75" customHeight="1">
      <c r="A26" s="85" t="s">
        <v>41</v>
      </c>
      <c r="B26" s="85"/>
      <c r="D26" s="9">
        <v>0</v>
      </c>
      <c r="E26" s="30"/>
      <c r="F26" s="9">
        <v>8952414300</v>
      </c>
      <c r="G26" s="30"/>
      <c r="H26" s="9">
        <v>0</v>
      </c>
      <c r="I26" s="30"/>
      <c r="J26" s="9">
        <f t="shared" si="0"/>
        <v>8952414300</v>
      </c>
      <c r="K26" s="30"/>
      <c r="L26" s="59">
        <f>J26/درآمد!$F$12*100</f>
        <v>42.777074246742458</v>
      </c>
      <c r="M26" s="30"/>
      <c r="N26" s="9">
        <v>18351971714</v>
      </c>
      <c r="O26" s="30"/>
      <c r="P26" s="95">
        <v>44084671767</v>
      </c>
      <c r="Q26" s="95"/>
      <c r="R26" s="30"/>
      <c r="S26" s="9">
        <v>439830951</v>
      </c>
      <c r="T26" s="30"/>
      <c r="U26" s="9">
        <f t="shared" si="1"/>
        <v>62876474432</v>
      </c>
      <c r="V26" s="30"/>
      <c r="W26" s="59">
        <f>U26/درآمد!$F$12*100</f>
        <v>300.44092297550031</v>
      </c>
    </row>
    <row r="27" spans="1:23" ht="21.75" customHeight="1">
      <c r="A27" s="85" t="s">
        <v>55</v>
      </c>
      <c r="B27" s="85"/>
      <c r="D27" s="9">
        <v>0</v>
      </c>
      <c r="E27" s="30"/>
      <c r="F27" s="9">
        <v>-1568588958</v>
      </c>
      <c r="G27" s="30"/>
      <c r="H27" s="9">
        <v>0</v>
      </c>
      <c r="I27" s="30"/>
      <c r="J27" s="9">
        <f t="shared" si="0"/>
        <v>-1568588958</v>
      </c>
      <c r="K27" s="30"/>
      <c r="L27" s="59">
        <f>J27/درآمد!$F$12*100</f>
        <v>-7.4951453396193228</v>
      </c>
      <c r="M27" s="30"/>
      <c r="N27" s="9">
        <v>98139087</v>
      </c>
      <c r="O27" s="30"/>
      <c r="P27" s="95">
        <v>76960647</v>
      </c>
      <c r="Q27" s="95"/>
      <c r="R27" s="30"/>
      <c r="S27" s="9">
        <v>6281800</v>
      </c>
      <c r="T27" s="30"/>
      <c r="U27" s="9">
        <f t="shared" si="1"/>
        <v>181381534</v>
      </c>
      <c r="V27" s="30"/>
      <c r="W27" s="59">
        <f>U27/درآمد!$F$12*100</f>
        <v>0.86669037947741545</v>
      </c>
    </row>
    <row r="28" spans="1:23" ht="21.75" customHeight="1">
      <c r="A28" s="85" t="s">
        <v>54</v>
      </c>
      <c r="B28" s="85"/>
      <c r="D28" s="9">
        <v>513554057</v>
      </c>
      <c r="E28" s="30"/>
      <c r="F28" s="9">
        <v>-238157998</v>
      </c>
      <c r="G28" s="30"/>
      <c r="H28" s="9">
        <v>0</v>
      </c>
      <c r="I28" s="30"/>
      <c r="J28" s="9">
        <f t="shared" si="0"/>
        <v>275396059</v>
      </c>
      <c r="K28" s="30"/>
      <c r="L28" s="59">
        <f>J28/درآمد!$F$12*100</f>
        <v>1.3159173903628731</v>
      </c>
      <c r="M28" s="30"/>
      <c r="N28" s="9">
        <v>513554057</v>
      </c>
      <c r="O28" s="30"/>
      <c r="P28" s="95">
        <v>273160296</v>
      </c>
      <c r="Q28" s="95"/>
      <c r="R28" s="30"/>
      <c r="S28" s="9">
        <v>-172439122</v>
      </c>
      <c r="T28" s="30"/>
      <c r="U28" s="9">
        <f t="shared" si="1"/>
        <v>614275231</v>
      </c>
      <c r="V28" s="30"/>
      <c r="W28" s="59">
        <f>U28/درآمد!$F$12*100</f>
        <v>2.9351743880331673</v>
      </c>
    </row>
    <row r="29" spans="1:23" ht="21.75" customHeight="1">
      <c r="A29" s="85" t="s">
        <v>24</v>
      </c>
      <c r="B29" s="85"/>
      <c r="D29" s="9">
        <v>0</v>
      </c>
      <c r="E29" s="30"/>
      <c r="F29" s="9">
        <v>389074689</v>
      </c>
      <c r="G29" s="30"/>
      <c r="H29" s="9">
        <v>0</v>
      </c>
      <c r="I29" s="30"/>
      <c r="J29" s="9">
        <f t="shared" si="0"/>
        <v>389074689</v>
      </c>
      <c r="K29" s="30"/>
      <c r="L29" s="59">
        <f>J29/درآمد!$F$12*100</f>
        <v>1.8591048516243522</v>
      </c>
      <c r="M29" s="30"/>
      <c r="N29" s="9">
        <v>1132159000</v>
      </c>
      <c r="O29" s="30"/>
      <c r="P29" s="95">
        <v>-108275571</v>
      </c>
      <c r="Q29" s="95"/>
      <c r="R29" s="30"/>
      <c r="S29" s="9">
        <v>20343499</v>
      </c>
      <c r="T29" s="30"/>
      <c r="U29" s="9">
        <f t="shared" si="1"/>
        <v>1044226928</v>
      </c>
      <c r="V29" s="30"/>
      <c r="W29" s="59">
        <f>U29/درآمد!$F$12*100</f>
        <v>4.9896007191606166</v>
      </c>
    </row>
    <row r="30" spans="1:23" ht="21.75" customHeight="1">
      <c r="A30" s="85" t="s">
        <v>59</v>
      </c>
      <c r="B30" s="85"/>
      <c r="D30" s="9">
        <v>0</v>
      </c>
      <c r="E30" s="30"/>
      <c r="F30" s="9">
        <v>-4004295212</v>
      </c>
      <c r="G30" s="30"/>
      <c r="H30" s="9">
        <v>0</v>
      </c>
      <c r="I30" s="30"/>
      <c r="J30" s="9">
        <f t="shared" si="0"/>
        <v>-4004295212</v>
      </c>
      <c r="K30" s="30"/>
      <c r="L30" s="59">
        <f>J30/درآمد!$F$12*100</f>
        <v>-19.133613330383888</v>
      </c>
      <c r="M30" s="30"/>
      <c r="N30" s="9">
        <v>0</v>
      </c>
      <c r="O30" s="30"/>
      <c r="P30" s="95">
        <v>-21036716699</v>
      </c>
      <c r="Q30" s="95"/>
      <c r="R30" s="30"/>
      <c r="S30" s="9">
        <v>-3173006</v>
      </c>
      <c r="T30" s="30"/>
      <c r="U30" s="9">
        <f t="shared" si="1"/>
        <v>-21039889705</v>
      </c>
      <c r="V30" s="30"/>
      <c r="W30" s="59">
        <f>U30/درآمد!$F$12*100</f>
        <v>-100.53432447312645</v>
      </c>
    </row>
    <row r="31" spans="1:23" ht="21.75" customHeight="1">
      <c r="A31" s="85" t="s">
        <v>32</v>
      </c>
      <c r="B31" s="85"/>
      <c r="D31" s="9">
        <v>0</v>
      </c>
      <c r="E31" s="30"/>
      <c r="F31" s="9">
        <v>-59643000</v>
      </c>
      <c r="G31" s="30"/>
      <c r="H31" s="9">
        <v>0</v>
      </c>
      <c r="I31" s="30"/>
      <c r="J31" s="9">
        <f t="shared" si="0"/>
        <v>-59643000</v>
      </c>
      <c r="K31" s="30"/>
      <c r="L31" s="59">
        <f>J31/درآمد!$F$12*100</f>
        <v>-0.28499050131074255</v>
      </c>
      <c r="M31" s="30"/>
      <c r="N31" s="9">
        <v>1015504836</v>
      </c>
      <c r="O31" s="30"/>
      <c r="P31" s="95">
        <v>-1196932764</v>
      </c>
      <c r="Q31" s="95"/>
      <c r="R31" s="30"/>
      <c r="S31" s="9">
        <v>-1282459966</v>
      </c>
      <c r="T31" s="30"/>
      <c r="U31" s="9">
        <f t="shared" si="1"/>
        <v>-1463887894</v>
      </c>
      <c r="V31" s="30"/>
      <c r="W31" s="59">
        <f>U31/درآمد!$F$12*100</f>
        <v>-6.9948551342787448</v>
      </c>
    </row>
    <row r="32" spans="1:23" ht="21.75" customHeight="1">
      <c r="A32" s="85" t="s">
        <v>52</v>
      </c>
      <c r="B32" s="85"/>
      <c r="D32" s="9">
        <v>0</v>
      </c>
      <c r="E32" s="30"/>
      <c r="F32" s="9">
        <v>-1368784821</v>
      </c>
      <c r="G32" s="30"/>
      <c r="H32" s="9">
        <v>0</v>
      </c>
      <c r="I32" s="30"/>
      <c r="J32" s="9">
        <f t="shared" si="0"/>
        <v>-1368784821</v>
      </c>
      <c r="K32" s="30"/>
      <c r="L32" s="59">
        <f>J32/درآمد!$F$12*100</f>
        <v>-6.5404267445186361</v>
      </c>
      <c r="M32" s="30"/>
      <c r="N32" s="9">
        <v>1184988967</v>
      </c>
      <c r="O32" s="30"/>
      <c r="P32" s="95">
        <v>-6504559135</v>
      </c>
      <c r="Q32" s="95"/>
      <c r="R32" s="30"/>
      <c r="S32" s="9">
        <v>-399962458</v>
      </c>
      <c r="T32" s="30"/>
      <c r="U32" s="9">
        <f t="shared" si="1"/>
        <v>-5719532626</v>
      </c>
      <c r="V32" s="30"/>
      <c r="W32" s="59">
        <f>U32/درآمد!$F$12*100</f>
        <v>-27.329484941181491</v>
      </c>
    </row>
    <row r="33" spans="1:23" ht="21.75" customHeight="1">
      <c r="A33" s="85" t="s">
        <v>68</v>
      </c>
      <c r="B33" s="85"/>
      <c r="D33" s="9">
        <v>0</v>
      </c>
      <c r="E33" s="30"/>
      <c r="F33" s="9">
        <v>-908429242</v>
      </c>
      <c r="G33" s="30"/>
      <c r="H33" s="9">
        <v>0</v>
      </c>
      <c r="I33" s="30"/>
      <c r="J33" s="9">
        <f t="shared" si="0"/>
        <v>-908429242</v>
      </c>
      <c r="K33" s="30"/>
      <c r="L33" s="59">
        <f>J33/درآمد!$F$12*100</f>
        <v>-4.3407223828935138</v>
      </c>
      <c r="M33" s="30"/>
      <c r="N33" s="9">
        <v>2518335715</v>
      </c>
      <c r="O33" s="30"/>
      <c r="P33" s="95">
        <v>-1738308803</v>
      </c>
      <c r="Q33" s="95"/>
      <c r="R33" s="30"/>
      <c r="S33" s="9">
        <v>-1734996210</v>
      </c>
      <c r="T33" s="30"/>
      <c r="U33" s="9">
        <f t="shared" si="1"/>
        <v>-954969298</v>
      </c>
      <c r="V33" s="30"/>
      <c r="W33" s="59">
        <f>U33/درآمد!$F$12*100</f>
        <v>-4.5631034484078254</v>
      </c>
    </row>
    <row r="34" spans="1:23" ht="21.75" customHeight="1">
      <c r="A34" s="85" t="s">
        <v>60</v>
      </c>
      <c r="B34" s="85"/>
      <c r="D34" s="9">
        <v>125000000</v>
      </c>
      <c r="E34" s="30"/>
      <c r="F34" s="9">
        <v>-236086874</v>
      </c>
      <c r="G34" s="30"/>
      <c r="H34" s="9">
        <v>0</v>
      </c>
      <c r="I34" s="30"/>
      <c r="J34" s="9">
        <f t="shared" si="0"/>
        <v>-111086874</v>
      </c>
      <c r="K34" s="30"/>
      <c r="L34" s="59">
        <f>J34/درآمد!$F$12*100</f>
        <v>-0.53080334507491733</v>
      </c>
      <c r="M34" s="30"/>
      <c r="N34" s="9">
        <v>125000000</v>
      </c>
      <c r="O34" s="30"/>
      <c r="P34" s="95">
        <v>511544152</v>
      </c>
      <c r="Q34" s="95"/>
      <c r="R34" s="30"/>
      <c r="S34" s="9">
        <v>747631054</v>
      </c>
      <c r="T34" s="30"/>
      <c r="U34" s="9">
        <f t="shared" si="1"/>
        <v>1384175206</v>
      </c>
      <c r="V34" s="30"/>
      <c r="W34" s="59">
        <f>U34/درآمد!$F$12*100</f>
        <v>6.6139661965333785</v>
      </c>
    </row>
    <row r="35" spans="1:23" ht="21.75" customHeight="1">
      <c r="A35" s="85" t="s">
        <v>36</v>
      </c>
      <c r="B35" s="85"/>
      <c r="D35" s="9">
        <v>0</v>
      </c>
      <c r="E35" s="30"/>
      <c r="F35" s="9">
        <v>3840551643</v>
      </c>
      <c r="G35" s="30"/>
      <c r="H35" s="9">
        <v>0</v>
      </c>
      <c r="I35" s="30"/>
      <c r="J35" s="9">
        <f t="shared" si="0"/>
        <v>3840551643</v>
      </c>
      <c r="K35" s="30"/>
      <c r="L35" s="59">
        <f>J35/درآمد!$F$12*100</f>
        <v>18.351201952423015</v>
      </c>
      <c r="M35" s="30"/>
      <c r="N35" s="9">
        <v>2557254900</v>
      </c>
      <c r="O35" s="30"/>
      <c r="P35" s="95">
        <v>10239949048</v>
      </c>
      <c r="Q35" s="95"/>
      <c r="R35" s="30"/>
      <c r="S35" s="9">
        <v>287260825</v>
      </c>
      <c r="T35" s="30"/>
      <c r="U35" s="9">
        <f t="shared" si="1"/>
        <v>13084464773</v>
      </c>
      <c r="V35" s="30"/>
      <c r="W35" s="59">
        <f>U35/درآمد!$F$12*100</f>
        <v>62.521137015911698</v>
      </c>
    </row>
    <row r="36" spans="1:23" ht="21.75" customHeight="1">
      <c r="A36" s="85" t="s">
        <v>22</v>
      </c>
      <c r="B36" s="85"/>
      <c r="D36" s="9">
        <v>0</v>
      </c>
      <c r="E36" s="30"/>
      <c r="F36" s="9">
        <v>-413152030</v>
      </c>
      <c r="G36" s="30"/>
      <c r="H36" s="9">
        <v>0</v>
      </c>
      <c r="I36" s="30"/>
      <c r="J36" s="9">
        <f t="shared" si="0"/>
        <v>-413152030</v>
      </c>
      <c r="K36" s="30"/>
      <c r="L36" s="59">
        <f>J36/درآمد!$F$12*100</f>
        <v>-1.9741529458151157</v>
      </c>
      <c r="M36" s="30"/>
      <c r="N36" s="9">
        <v>500000000</v>
      </c>
      <c r="O36" s="30"/>
      <c r="P36" s="95">
        <v>-137514372</v>
      </c>
      <c r="Q36" s="95"/>
      <c r="R36" s="30"/>
      <c r="S36" s="9">
        <v>1991343521</v>
      </c>
      <c r="T36" s="30"/>
      <c r="U36" s="9">
        <f t="shared" si="1"/>
        <v>2353829149</v>
      </c>
      <c r="V36" s="30"/>
      <c r="W36" s="59">
        <f>U36/درآمد!$F$12*100</f>
        <v>11.247236878985774</v>
      </c>
    </row>
    <row r="37" spans="1:23" ht="21.75" customHeight="1">
      <c r="A37" s="85" t="s">
        <v>33</v>
      </c>
      <c r="B37" s="85"/>
      <c r="D37" s="9">
        <v>0</v>
      </c>
      <c r="E37" s="30"/>
      <c r="F37" s="9">
        <v>-311816784</v>
      </c>
      <c r="G37" s="30"/>
      <c r="H37" s="9">
        <v>0</v>
      </c>
      <c r="I37" s="30"/>
      <c r="J37" s="9">
        <f t="shared" si="0"/>
        <v>-311816784</v>
      </c>
      <c r="K37" s="30"/>
      <c r="L37" s="59">
        <f>J37/درآمد!$F$12*100</f>
        <v>-1.4899455357588238</v>
      </c>
      <c r="M37" s="30"/>
      <c r="N37" s="9">
        <v>2660891687</v>
      </c>
      <c r="O37" s="30"/>
      <c r="P37" s="95">
        <v>-3264597894</v>
      </c>
      <c r="Q37" s="95"/>
      <c r="R37" s="30"/>
      <c r="S37" s="9">
        <v>-1495209050</v>
      </c>
      <c r="T37" s="30"/>
      <c r="U37" s="9">
        <f t="shared" si="1"/>
        <v>-2098915257</v>
      </c>
      <c r="V37" s="30"/>
      <c r="W37" s="59">
        <f>U37/درآمد!$F$12*100</f>
        <v>-10.029188862082659</v>
      </c>
    </row>
    <row r="38" spans="1:23" ht="21.75" customHeight="1">
      <c r="A38" s="85" t="s">
        <v>61</v>
      </c>
      <c r="B38" s="85"/>
      <c r="D38" s="9">
        <v>0</v>
      </c>
      <c r="E38" s="30"/>
      <c r="F38" s="9">
        <v>-1873784250</v>
      </c>
      <c r="G38" s="30"/>
      <c r="H38" s="9">
        <v>0</v>
      </c>
      <c r="I38" s="30"/>
      <c r="J38" s="9">
        <f t="shared" si="0"/>
        <v>-1873784250</v>
      </c>
      <c r="K38" s="30"/>
      <c r="L38" s="59">
        <f>J38/درآمد!$F$12*100</f>
        <v>-8.9534515828458279</v>
      </c>
      <c r="M38" s="30"/>
      <c r="N38" s="9">
        <v>0</v>
      </c>
      <c r="O38" s="30"/>
      <c r="P38" s="95">
        <v>-3094790056</v>
      </c>
      <c r="Q38" s="95"/>
      <c r="R38" s="30"/>
      <c r="S38" s="9">
        <v>450279111</v>
      </c>
      <c r="T38" s="30"/>
      <c r="U38" s="9">
        <f t="shared" si="1"/>
        <v>-2644510945</v>
      </c>
      <c r="V38" s="30"/>
      <c r="W38" s="59">
        <f>U38/درآمد!$F$12*100</f>
        <v>-12.636193684712296</v>
      </c>
    </row>
    <row r="39" spans="1:23" ht="21.75" customHeight="1">
      <c r="A39" s="85" t="s">
        <v>130</v>
      </c>
      <c r="B39" s="85"/>
      <c r="D39" s="9">
        <v>0</v>
      </c>
      <c r="E39" s="30"/>
      <c r="F39" s="9">
        <v>0</v>
      </c>
      <c r="G39" s="30"/>
      <c r="H39" s="9">
        <v>0</v>
      </c>
      <c r="I39" s="30"/>
      <c r="J39" s="9">
        <f t="shared" si="0"/>
        <v>0</v>
      </c>
      <c r="K39" s="30"/>
      <c r="L39" s="59">
        <f>J39/درآمد!$F$12*100</f>
        <v>0</v>
      </c>
      <c r="M39" s="30"/>
      <c r="N39" s="9">
        <v>0</v>
      </c>
      <c r="O39" s="30"/>
      <c r="P39" s="95">
        <v>0</v>
      </c>
      <c r="Q39" s="95"/>
      <c r="R39" s="30"/>
      <c r="S39" s="9">
        <v>-160576460</v>
      </c>
      <c r="T39" s="30"/>
      <c r="U39" s="9">
        <f t="shared" si="1"/>
        <v>-160576460</v>
      </c>
      <c r="V39" s="30"/>
      <c r="W39" s="59">
        <f>U39/درآمد!$F$12*100</f>
        <v>-0.76727806840877222</v>
      </c>
    </row>
    <row r="40" spans="1:23" ht="21.75" customHeight="1">
      <c r="A40" s="85" t="s">
        <v>39</v>
      </c>
      <c r="B40" s="85"/>
      <c r="D40" s="9">
        <v>0</v>
      </c>
      <c r="E40" s="30"/>
      <c r="F40" s="9">
        <v>-24814509</v>
      </c>
      <c r="G40" s="30"/>
      <c r="H40" s="9">
        <v>0</v>
      </c>
      <c r="I40" s="30"/>
      <c r="J40" s="9">
        <f t="shared" si="0"/>
        <v>-24814509</v>
      </c>
      <c r="K40" s="30"/>
      <c r="L40" s="59">
        <f>J40/درآمد!$F$12*100</f>
        <v>-0.11857048370621753</v>
      </c>
      <c r="M40" s="30"/>
      <c r="N40" s="9">
        <v>220297621</v>
      </c>
      <c r="O40" s="30"/>
      <c r="P40" s="95">
        <v>-264925983</v>
      </c>
      <c r="Q40" s="95"/>
      <c r="R40" s="30"/>
      <c r="S40" s="9">
        <v>-37554991</v>
      </c>
      <c r="T40" s="30"/>
      <c r="U40" s="9">
        <f t="shared" si="1"/>
        <v>-82183353</v>
      </c>
      <c r="V40" s="30"/>
      <c r="W40" s="59">
        <f>U40/درآمد!$F$12*100</f>
        <v>-0.3926944481476069</v>
      </c>
    </row>
    <row r="41" spans="1:23" ht="21.75" customHeight="1">
      <c r="A41" s="85" t="s">
        <v>131</v>
      </c>
      <c r="B41" s="85"/>
      <c r="D41" s="9">
        <v>0</v>
      </c>
      <c r="E41" s="30"/>
      <c r="F41" s="9">
        <v>0</v>
      </c>
      <c r="G41" s="30"/>
      <c r="H41" s="9">
        <v>0</v>
      </c>
      <c r="I41" s="30"/>
      <c r="J41" s="9">
        <f t="shared" si="0"/>
        <v>0</v>
      </c>
      <c r="K41" s="30"/>
      <c r="L41" s="59">
        <f>J41/درآمد!$F$12*100</f>
        <v>0</v>
      </c>
      <c r="M41" s="30"/>
      <c r="N41" s="9">
        <v>0</v>
      </c>
      <c r="O41" s="30"/>
      <c r="P41" s="95">
        <v>0</v>
      </c>
      <c r="Q41" s="95"/>
      <c r="R41" s="30"/>
      <c r="S41" s="9">
        <v>-322750346</v>
      </c>
      <c r="T41" s="30"/>
      <c r="U41" s="9">
        <f t="shared" si="1"/>
        <v>-322750346</v>
      </c>
      <c r="V41" s="30"/>
      <c r="W41" s="59">
        <f>U41/درآمد!$F$12*100</f>
        <v>-1.5421890733993195</v>
      </c>
    </row>
    <row r="42" spans="1:23" ht="21.75" customHeight="1">
      <c r="A42" s="85" t="s">
        <v>51</v>
      </c>
      <c r="B42" s="85"/>
      <c r="D42" s="9">
        <v>0</v>
      </c>
      <c r="E42" s="30"/>
      <c r="F42" s="9">
        <v>-3571254427</v>
      </c>
      <c r="G42" s="30"/>
      <c r="H42" s="9">
        <v>0</v>
      </c>
      <c r="I42" s="30"/>
      <c r="J42" s="9">
        <f t="shared" si="0"/>
        <v>-3571254427</v>
      </c>
      <c r="K42" s="30"/>
      <c r="L42" s="59">
        <f>J42/درآمد!$F$12*100</f>
        <v>-17.06442649529599</v>
      </c>
      <c r="M42" s="30"/>
      <c r="N42" s="9">
        <v>2770536171</v>
      </c>
      <c r="O42" s="30"/>
      <c r="P42" s="95">
        <v>-4916272329</v>
      </c>
      <c r="Q42" s="95"/>
      <c r="R42" s="30"/>
      <c r="S42" s="9">
        <v>-9648445</v>
      </c>
      <c r="T42" s="30"/>
      <c r="U42" s="9">
        <f t="shared" si="1"/>
        <v>-2155384603</v>
      </c>
      <c r="V42" s="30"/>
      <c r="W42" s="59">
        <f>U42/درآمد!$F$12*100</f>
        <v>-10.299014780048385</v>
      </c>
    </row>
    <row r="43" spans="1:23" ht="21.75" customHeight="1">
      <c r="A43" s="85" t="s">
        <v>47</v>
      </c>
      <c r="B43" s="85"/>
      <c r="D43" s="9">
        <v>0</v>
      </c>
      <c r="E43" s="30"/>
      <c r="F43" s="9">
        <v>-1908576000</v>
      </c>
      <c r="G43" s="30"/>
      <c r="H43" s="9">
        <v>0</v>
      </c>
      <c r="I43" s="30"/>
      <c r="J43" s="9">
        <f t="shared" si="0"/>
        <v>-1908576000</v>
      </c>
      <c r="K43" s="30"/>
      <c r="L43" s="59">
        <f>J43/درآمد!$F$12*100</f>
        <v>-9.1196960419437616</v>
      </c>
      <c r="M43" s="30"/>
      <c r="N43" s="9">
        <v>7000000000</v>
      </c>
      <c r="O43" s="30"/>
      <c r="P43" s="95">
        <v>-8016019200</v>
      </c>
      <c r="Q43" s="95"/>
      <c r="R43" s="30"/>
      <c r="S43" s="9">
        <v>-2758289890</v>
      </c>
      <c r="T43" s="30"/>
      <c r="U43" s="9">
        <f t="shared" si="1"/>
        <v>-3774309090</v>
      </c>
      <c r="V43" s="30"/>
      <c r="W43" s="59">
        <f>U43/درآمد!$F$12*100</f>
        <v>-18.034676989098344</v>
      </c>
    </row>
    <row r="44" spans="1:23" ht="21.75" customHeight="1">
      <c r="A44" s="85" t="s">
        <v>49</v>
      </c>
      <c r="B44" s="85"/>
      <c r="D44" s="9">
        <v>705325689</v>
      </c>
      <c r="E44" s="30"/>
      <c r="F44" s="9">
        <v>-1953968318</v>
      </c>
      <c r="G44" s="30"/>
      <c r="H44" s="9">
        <v>0</v>
      </c>
      <c r="I44" s="30"/>
      <c r="J44" s="9">
        <f t="shared" si="0"/>
        <v>-1248642629</v>
      </c>
      <c r="K44" s="30"/>
      <c r="L44" s="59">
        <f>J44/درآمد!$F$12*100</f>
        <v>-5.9663546232864464</v>
      </c>
      <c r="M44" s="30"/>
      <c r="N44" s="9">
        <v>705325689</v>
      </c>
      <c r="O44" s="30"/>
      <c r="P44" s="95">
        <v>-3500319032</v>
      </c>
      <c r="Q44" s="95"/>
      <c r="R44" s="30"/>
      <c r="S44" s="9">
        <v>16719931</v>
      </c>
      <c r="T44" s="30"/>
      <c r="U44" s="9">
        <f t="shared" si="1"/>
        <v>-2778273412</v>
      </c>
      <c r="V44" s="30"/>
      <c r="W44" s="59">
        <f>U44/درآمد!$F$12*100</f>
        <v>-13.27534719018472</v>
      </c>
    </row>
    <row r="45" spans="1:23" ht="21.75" customHeight="1">
      <c r="A45" s="85" t="s">
        <v>46</v>
      </c>
      <c r="B45" s="85"/>
      <c r="D45" s="9">
        <v>0</v>
      </c>
      <c r="E45" s="30"/>
      <c r="F45" s="9">
        <v>-3283935291</v>
      </c>
      <c r="G45" s="30"/>
      <c r="H45" s="9">
        <v>0</v>
      </c>
      <c r="I45" s="30"/>
      <c r="J45" s="9">
        <f t="shared" si="0"/>
        <v>-3283935291</v>
      </c>
      <c r="K45" s="30"/>
      <c r="L45" s="59">
        <f>J45/درآمد!$F$12*100</f>
        <v>-15.691537395069483</v>
      </c>
      <c r="M45" s="30"/>
      <c r="N45" s="9">
        <v>10394306400</v>
      </c>
      <c r="O45" s="30"/>
      <c r="P45" s="95">
        <v>-4271681366</v>
      </c>
      <c r="Q45" s="95"/>
      <c r="R45" s="30"/>
      <c r="S45" s="9">
        <v>-2002169357</v>
      </c>
      <c r="T45" s="30"/>
      <c r="U45" s="9">
        <f t="shared" si="1"/>
        <v>4120455677</v>
      </c>
      <c r="V45" s="30"/>
      <c r="W45" s="59">
        <f>U45/درآمد!$F$12*100</f>
        <v>19.688659675350419</v>
      </c>
    </row>
    <row r="46" spans="1:23" ht="21.75" customHeight="1">
      <c r="A46" s="85" t="s">
        <v>53</v>
      </c>
      <c r="B46" s="85"/>
      <c r="D46" s="9">
        <v>0</v>
      </c>
      <c r="E46" s="30"/>
      <c r="F46" s="9">
        <v>-1274968530</v>
      </c>
      <c r="G46" s="30"/>
      <c r="H46" s="9">
        <v>0</v>
      </c>
      <c r="I46" s="30"/>
      <c r="J46" s="9">
        <f t="shared" si="0"/>
        <v>-1274968530</v>
      </c>
      <c r="K46" s="30"/>
      <c r="L46" s="59">
        <f>J46/درآمد!$F$12*100</f>
        <v>-6.092146949685973</v>
      </c>
      <c r="M46" s="30"/>
      <c r="N46" s="9">
        <v>1936488231</v>
      </c>
      <c r="O46" s="30"/>
      <c r="P46" s="95">
        <v>-5376518260</v>
      </c>
      <c r="Q46" s="95"/>
      <c r="R46" s="30"/>
      <c r="S46" s="9">
        <v>-6958255</v>
      </c>
      <c r="T46" s="30"/>
      <c r="U46" s="9">
        <f t="shared" si="1"/>
        <v>-3446988284</v>
      </c>
      <c r="V46" s="30"/>
      <c r="W46" s="59">
        <f>U46/درآمد!$F$12*100</f>
        <v>-16.470649012782996</v>
      </c>
    </row>
    <row r="47" spans="1:23" ht="21.75" customHeight="1">
      <c r="A47" s="85" t="s">
        <v>132</v>
      </c>
      <c r="B47" s="85"/>
      <c r="D47" s="9">
        <v>0</v>
      </c>
      <c r="E47" s="30"/>
      <c r="F47" s="9">
        <v>0</v>
      </c>
      <c r="G47" s="30"/>
      <c r="H47" s="9">
        <v>0</v>
      </c>
      <c r="I47" s="30"/>
      <c r="J47" s="9">
        <f t="shared" si="0"/>
        <v>0</v>
      </c>
      <c r="K47" s="30"/>
      <c r="L47" s="59">
        <f>J47/درآمد!$F$12*100</f>
        <v>0</v>
      </c>
      <c r="M47" s="30"/>
      <c r="N47" s="9">
        <v>0</v>
      </c>
      <c r="O47" s="30"/>
      <c r="P47" s="95">
        <v>0</v>
      </c>
      <c r="Q47" s="95"/>
      <c r="R47" s="30"/>
      <c r="S47" s="9">
        <v>-842050768</v>
      </c>
      <c r="T47" s="30"/>
      <c r="U47" s="9">
        <f t="shared" si="1"/>
        <v>-842050768</v>
      </c>
      <c r="V47" s="30"/>
      <c r="W47" s="59">
        <f>U47/درآمد!$F$12*100</f>
        <v>-4.0235479520046908</v>
      </c>
    </row>
    <row r="48" spans="1:23" ht="21.75" customHeight="1">
      <c r="A48" s="85" t="s">
        <v>30</v>
      </c>
      <c r="B48" s="85"/>
      <c r="D48" s="9">
        <v>0</v>
      </c>
      <c r="E48" s="30"/>
      <c r="F48" s="9">
        <v>9594941062</v>
      </c>
      <c r="G48" s="30"/>
      <c r="H48" s="9">
        <v>0</v>
      </c>
      <c r="I48" s="30"/>
      <c r="J48" s="9">
        <f t="shared" si="0"/>
        <v>9594941062</v>
      </c>
      <c r="K48" s="30"/>
      <c r="L48" s="59">
        <f>J48/درآمد!$F$12*100</f>
        <v>45.847242145874759</v>
      </c>
      <c r="M48" s="30"/>
      <c r="N48" s="9">
        <v>15644040000</v>
      </c>
      <c r="O48" s="30"/>
      <c r="P48" s="95">
        <v>21051703918</v>
      </c>
      <c r="Q48" s="95"/>
      <c r="R48" s="30"/>
      <c r="S48" s="9">
        <v>1785638516</v>
      </c>
      <c r="T48" s="30"/>
      <c r="U48" s="9">
        <f t="shared" si="1"/>
        <v>38481382434</v>
      </c>
      <c r="V48" s="30"/>
      <c r="W48" s="59">
        <f>U48/درآمد!$F$12*100</f>
        <v>183.87452795795085</v>
      </c>
    </row>
    <row r="49" spans="1:23" ht="21.75" customHeight="1">
      <c r="A49" s="85" t="s">
        <v>133</v>
      </c>
      <c r="B49" s="85"/>
      <c r="D49" s="9">
        <v>0</v>
      </c>
      <c r="E49" s="30"/>
      <c r="F49" s="9">
        <v>0</v>
      </c>
      <c r="G49" s="30"/>
      <c r="H49" s="9">
        <v>0</v>
      </c>
      <c r="I49" s="30"/>
      <c r="J49" s="9">
        <f t="shared" si="0"/>
        <v>0</v>
      </c>
      <c r="K49" s="30"/>
      <c r="L49" s="59">
        <f>J49/درآمد!$F$12*100</f>
        <v>0</v>
      </c>
      <c r="M49" s="30"/>
      <c r="N49" s="9">
        <v>0</v>
      </c>
      <c r="O49" s="30"/>
      <c r="P49" s="95">
        <v>0</v>
      </c>
      <c r="Q49" s="95"/>
      <c r="R49" s="30"/>
      <c r="S49" s="9">
        <v>87263765</v>
      </c>
      <c r="T49" s="30"/>
      <c r="U49" s="9">
        <f t="shared" si="1"/>
        <v>87263765</v>
      </c>
      <c r="V49" s="30"/>
      <c r="W49" s="59">
        <f>U49/درآمد!$F$12*100</f>
        <v>0.41697004063532733</v>
      </c>
    </row>
    <row r="50" spans="1:23" ht="21.75" customHeight="1">
      <c r="A50" s="85" t="s">
        <v>37</v>
      </c>
      <c r="B50" s="85"/>
      <c r="D50" s="9">
        <v>0</v>
      </c>
      <c r="E50" s="30"/>
      <c r="F50" s="9">
        <v>-2145596577</v>
      </c>
      <c r="G50" s="30"/>
      <c r="H50" s="9">
        <v>0</v>
      </c>
      <c r="I50" s="30"/>
      <c r="J50" s="9">
        <f t="shared" si="0"/>
        <v>-2145596577</v>
      </c>
      <c r="K50" s="30"/>
      <c r="L50" s="59">
        <f>J50/درآمد!$F$12*100</f>
        <v>-10.252244925470604</v>
      </c>
      <c r="M50" s="30"/>
      <c r="N50" s="9">
        <v>4220000000</v>
      </c>
      <c r="O50" s="30"/>
      <c r="P50" s="95">
        <v>-12702407577</v>
      </c>
      <c r="Q50" s="95"/>
      <c r="R50" s="30"/>
      <c r="S50" s="9">
        <v>-151152083</v>
      </c>
      <c r="T50" s="30"/>
      <c r="U50" s="9">
        <f t="shared" si="1"/>
        <v>-8633559660</v>
      </c>
      <c r="V50" s="30"/>
      <c r="W50" s="59">
        <f>U50/درآمد!$F$12*100</f>
        <v>-41.253499917837871</v>
      </c>
    </row>
    <row r="51" spans="1:23" ht="21.75" customHeight="1">
      <c r="A51" s="85" t="s">
        <v>23</v>
      </c>
      <c r="B51" s="85"/>
      <c r="D51" s="9">
        <v>0</v>
      </c>
      <c r="E51" s="30"/>
      <c r="F51" s="9">
        <v>-943353450</v>
      </c>
      <c r="G51" s="30"/>
      <c r="H51" s="9">
        <v>0</v>
      </c>
      <c r="I51" s="30"/>
      <c r="J51" s="9">
        <f t="shared" si="0"/>
        <v>-943353450</v>
      </c>
      <c r="K51" s="30"/>
      <c r="L51" s="59">
        <f>J51/درآمد!$F$12*100</f>
        <v>-4.5075997623982449</v>
      </c>
      <c r="M51" s="30"/>
      <c r="N51" s="9">
        <v>2422711640</v>
      </c>
      <c r="O51" s="30"/>
      <c r="P51" s="95">
        <v>296911697</v>
      </c>
      <c r="Q51" s="95"/>
      <c r="R51" s="30"/>
      <c r="S51" s="9">
        <v>-17632424</v>
      </c>
      <c r="T51" s="30"/>
      <c r="U51" s="9">
        <f t="shared" si="1"/>
        <v>2701990913</v>
      </c>
      <c r="V51" s="30"/>
      <c r="W51" s="59">
        <f>U51/درآمد!$F$12*100</f>
        <v>12.910848629896904</v>
      </c>
    </row>
    <row r="52" spans="1:23" ht="21.75" customHeight="1">
      <c r="A52" s="85" t="s">
        <v>35</v>
      </c>
      <c r="B52" s="85"/>
      <c r="D52" s="9">
        <v>277152542</v>
      </c>
      <c r="E52" s="30"/>
      <c r="F52" s="9">
        <v>-1141169400</v>
      </c>
      <c r="G52" s="30"/>
      <c r="H52" s="9">
        <v>0</v>
      </c>
      <c r="I52" s="30"/>
      <c r="J52" s="9">
        <f t="shared" si="0"/>
        <v>-864016858</v>
      </c>
      <c r="K52" s="30"/>
      <c r="L52" s="59">
        <f>J52/درآمد!$F$12*100</f>
        <v>-4.1285079137929452</v>
      </c>
      <c r="M52" s="30"/>
      <c r="N52" s="9">
        <v>277152542</v>
      </c>
      <c r="O52" s="30"/>
      <c r="P52" s="95">
        <v>-1125108738</v>
      </c>
      <c r="Q52" s="95"/>
      <c r="R52" s="30"/>
      <c r="S52" s="9">
        <v>-2059196084</v>
      </c>
      <c r="T52" s="30"/>
      <c r="U52" s="9">
        <f t="shared" si="1"/>
        <v>-2907152280</v>
      </c>
      <c r="V52" s="30"/>
      <c r="W52" s="59">
        <f>U52/درآمد!$F$12*100</f>
        <v>-13.891165529297119</v>
      </c>
    </row>
    <row r="53" spans="1:23" ht="21.75" customHeight="1">
      <c r="A53" s="85" t="s">
        <v>20</v>
      </c>
      <c r="B53" s="85"/>
      <c r="D53" s="9">
        <v>52919094</v>
      </c>
      <c r="E53" s="30"/>
      <c r="F53" s="9">
        <v>-45328680</v>
      </c>
      <c r="G53" s="30"/>
      <c r="H53" s="9">
        <v>0</v>
      </c>
      <c r="I53" s="30"/>
      <c r="J53" s="9">
        <f t="shared" si="0"/>
        <v>7590414</v>
      </c>
      <c r="K53" s="30"/>
      <c r="L53" s="59">
        <f>J53/درآمد!$F$12*100</f>
        <v>3.6269065791728762E-2</v>
      </c>
      <c r="M53" s="30"/>
      <c r="N53" s="9">
        <v>52919094</v>
      </c>
      <c r="O53" s="30"/>
      <c r="P53" s="95">
        <v>-112736725</v>
      </c>
      <c r="Q53" s="95"/>
      <c r="R53" s="30"/>
      <c r="S53" s="9">
        <v>0</v>
      </c>
      <c r="T53" s="30"/>
      <c r="U53" s="9">
        <f t="shared" si="1"/>
        <v>-59817631</v>
      </c>
      <c r="V53" s="30"/>
      <c r="W53" s="59">
        <f>U53/درآمد!$F$12*100</f>
        <v>-0.2858249357998594</v>
      </c>
    </row>
    <row r="54" spans="1:23" ht="21.75" customHeight="1">
      <c r="A54" s="85" t="s">
        <v>42</v>
      </c>
      <c r="B54" s="85"/>
      <c r="D54" s="9">
        <v>0</v>
      </c>
      <c r="E54" s="30"/>
      <c r="F54" s="9">
        <v>-106948295</v>
      </c>
      <c r="G54" s="30"/>
      <c r="H54" s="9">
        <v>0</v>
      </c>
      <c r="I54" s="30"/>
      <c r="J54" s="9">
        <f t="shared" si="0"/>
        <v>-106948295</v>
      </c>
      <c r="K54" s="30"/>
      <c r="L54" s="59">
        <f>J54/درآمد!$F$12*100</f>
        <v>-0.51102808722531035</v>
      </c>
      <c r="M54" s="30"/>
      <c r="N54" s="9">
        <v>26962814</v>
      </c>
      <c r="O54" s="30"/>
      <c r="P54" s="95">
        <v>15403656</v>
      </c>
      <c r="Q54" s="95"/>
      <c r="R54" s="30"/>
      <c r="S54" s="9">
        <v>0</v>
      </c>
      <c r="T54" s="30"/>
      <c r="U54" s="9">
        <f t="shared" si="1"/>
        <v>42366470</v>
      </c>
      <c r="V54" s="30"/>
      <c r="W54" s="59">
        <f>U54/درآمد!$F$12*100</f>
        <v>0.20243853468246961</v>
      </c>
    </row>
    <row r="55" spans="1:23" ht="21.75" customHeight="1">
      <c r="A55" s="85" t="s">
        <v>31</v>
      </c>
      <c r="B55" s="85"/>
      <c r="D55" s="9">
        <v>0</v>
      </c>
      <c r="E55" s="30"/>
      <c r="F55" s="9">
        <v>6380442690</v>
      </c>
      <c r="G55" s="30"/>
      <c r="H55" s="9">
        <v>0</v>
      </c>
      <c r="I55" s="30"/>
      <c r="J55" s="9">
        <f t="shared" si="0"/>
        <v>6380442690</v>
      </c>
      <c r="K55" s="30"/>
      <c r="L55" s="59">
        <f>J55/درآمد!$F$12*100</f>
        <v>30.487493265053111</v>
      </c>
      <c r="M55" s="30"/>
      <c r="N55" s="9">
        <v>12939650232</v>
      </c>
      <c r="O55" s="30"/>
      <c r="P55" s="95">
        <v>-2622635952</v>
      </c>
      <c r="Q55" s="95"/>
      <c r="R55" s="30"/>
      <c r="S55" s="9">
        <v>0</v>
      </c>
      <c r="T55" s="30"/>
      <c r="U55" s="9">
        <f t="shared" si="1"/>
        <v>10317014280</v>
      </c>
      <c r="V55" s="30"/>
      <c r="W55" s="59">
        <f>U55/درآمد!$F$12*100</f>
        <v>49.297504680973283</v>
      </c>
    </row>
    <row r="56" spans="1:23" ht="21.75" customHeight="1">
      <c r="A56" s="85" t="s">
        <v>64</v>
      </c>
      <c r="B56" s="85"/>
      <c r="D56" s="9">
        <v>0</v>
      </c>
      <c r="E56" s="30"/>
      <c r="F56" s="9">
        <v>-844942500</v>
      </c>
      <c r="G56" s="30"/>
      <c r="H56" s="9">
        <v>0</v>
      </c>
      <c r="I56" s="30"/>
      <c r="J56" s="9">
        <f t="shared" si="0"/>
        <v>-844942500</v>
      </c>
      <c r="K56" s="30"/>
      <c r="L56" s="59">
        <f>J56/درآمد!$F$12*100</f>
        <v>-4.0373654352355199</v>
      </c>
      <c r="M56" s="30"/>
      <c r="N56" s="9">
        <v>703758170</v>
      </c>
      <c r="O56" s="30"/>
      <c r="P56" s="95">
        <v>-1503500625</v>
      </c>
      <c r="Q56" s="95"/>
      <c r="R56" s="30"/>
      <c r="S56" s="9">
        <v>0</v>
      </c>
      <c r="T56" s="30"/>
      <c r="U56" s="9">
        <f t="shared" si="1"/>
        <v>-799742455</v>
      </c>
      <c r="V56" s="30"/>
      <c r="W56" s="59">
        <f>U56/درآمد!$F$12*100</f>
        <v>-3.8213873073107316</v>
      </c>
    </row>
    <row r="57" spans="1:23" ht="21.75" customHeight="1">
      <c r="A57" s="85" t="s">
        <v>45</v>
      </c>
      <c r="B57" s="85"/>
      <c r="D57" s="9">
        <v>0</v>
      </c>
      <c r="E57" s="30"/>
      <c r="F57" s="9">
        <v>-208273</v>
      </c>
      <c r="G57" s="30"/>
      <c r="H57" s="9">
        <v>0</v>
      </c>
      <c r="I57" s="30"/>
      <c r="J57" s="9">
        <f t="shared" si="0"/>
        <v>-208273</v>
      </c>
      <c r="K57" s="30"/>
      <c r="L57" s="59">
        <f>J57/درآمد!$F$12*100</f>
        <v>-9.9518512951213517E-4</v>
      </c>
      <c r="M57" s="30"/>
      <c r="N57" s="9">
        <v>789580</v>
      </c>
      <c r="O57" s="30"/>
      <c r="P57" s="95">
        <v>-489828</v>
      </c>
      <c r="Q57" s="95"/>
      <c r="R57" s="30"/>
      <c r="S57" s="9">
        <v>0</v>
      </c>
      <c r="T57" s="30"/>
      <c r="U57" s="9">
        <f t="shared" si="1"/>
        <v>299752</v>
      </c>
      <c r="V57" s="30"/>
      <c r="W57" s="59">
        <f>U57/درآمد!$F$12*100</f>
        <v>1.4322967112468806E-3</v>
      </c>
    </row>
    <row r="58" spans="1:23" ht="21.75" customHeight="1">
      <c r="A58" s="85" t="s">
        <v>65</v>
      </c>
      <c r="B58" s="85"/>
      <c r="D58" s="9">
        <v>0</v>
      </c>
      <c r="E58" s="30"/>
      <c r="F58" s="9">
        <v>-43712730</v>
      </c>
      <c r="G58" s="30"/>
      <c r="H58" s="9">
        <v>0</v>
      </c>
      <c r="I58" s="30"/>
      <c r="J58" s="9">
        <f t="shared" si="0"/>
        <v>-43712730</v>
      </c>
      <c r="K58" s="30"/>
      <c r="L58" s="59">
        <f>J58/درآمد!$F$12*100</f>
        <v>-0.20887133169627844</v>
      </c>
      <c r="M58" s="30"/>
      <c r="N58" s="9">
        <v>140094684</v>
      </c>
      <c r="O58" s="30"/>
      <c r="P58" s="95">
        <v>-203717674</v>
      </c>
      <c r="Q58" s="95"/>
      <c r="R58" s="30"/>
      <c r="S58" s="9">
        <v>0</v>
      </c>
      <c r="T58" s="30"/>
      <c r="U58" s="9">
        <f t="shared" si="1"/>
        <v>-63622990</v>
      </c>
      <c r="V58" s="30"/>
      <c r="W58" s="59">
        <f>U58/درآمد!$F$12*100</f>
        <v>-0.30400797771722349</v>
      </c>
    </row>
    <row r="59" spans="1:23" ht="21.75" customHeight="1">
      <c r="A59" s="85" t="s">
        <v>40</v>
      </c>
      <c r="B59" s="85"/>
      <c r="D59" s="9">
        <v>0</v>
      </c>
      <c r="E59" s="30"/>
      <c r="F59" s="9">
        <v>-715716000</v>
      </c>
      <c r="G59" s="30"/>
      <c r="H59" s="9">
        <v>0</v>
      </c>
      <c r="I59" s="30"/>
      <c r="J59" s="9">
        <f t="shared" si="0"/>
        <v>-715716000</v>
      </c>
      <c r="K59" s="30"/>
      <c r="L59" s="59">
        <f>J59/درآمد!$F$12*100</f>
        <v>-3.4198860157289102</v>
      </c>
      <c r="M59" s="30"/>
      <c r="N59" s="9">
        <v>2272944131</v>
      </c>
      <c r="O59" s="30"/>
      <c r="P59" s="95">
        <v>-7276446000</v>
      </c>
      <c r="Q59" s="95"/>
      <c r="R59" s="30"/>
      <c r="S59" s="9">
        <v>0</v>
      </c>
      <c r="T59" s="30"/>
      <c r="U59" s="9">
        <f t="shared" si="1"/>
        <v>-5003501869</v>
      </c>
      <c r="V59" s="30"/>
      <c r="W59" s="59">
        <f>U59/درآمد!$F$12*100</f>
        <v>-23.908094930763831</v>
      </c>
    </row>
    <row r="60" spans="1:23" ht="21.75" customHeight="1">
      <c r="A60" s="85" t="s">
        <v>34</v>
      </c>
      <c r="B60" s="85"/>
      <c r="D60" s="9">
        <v>0</v>
      </c>
      <c r="E60" s="30"/>
      <c r="F60" s="9">
        <v>402838855</v>
      </c>
      <c r="G60" s="30"/>
      <c r="H60" s="9">
        <v>0</v>
      </c>
      <c r="I60" s="30"/>
      <c r="J60" s="9">
        <f t="shared" si="0"/>
        <v>402838855</v>
      </c>
      <c r="K60" s="30"/>
      <c r="L60" s="59">
        <f>J60/درآمد!$F$12*100</f>
        <v>1.924873786259838</v>
      </c>
      <c r="M60" s="30"/>
      <c r="N60" s="9">
        <v>0</v>
      </c>
      <c r="O60" s="30"/>
      <c r="P60" s="95">
        <v>-939226857</v>
      </c>
      <c r="Q60" s="95"/>
      <c r="R60" s="30"/>
      <c r="S60" s="9">
        <v>0</v>
      </c>
      <c r="T60" s="30"/>
      <c r="U60" s="9">
        <f t="shared" si="1"/>
        <v>-939226857</v>
      </c>
      <c r="V60" s="30"/>
      <c r="W60" s="59">
        <f>U60/درآمد!$F$12*100</f>
        <v>-4.4878817769217356</v>
      </c>
    </row>
    <row r="61" spans="1:23" ht="21.75" customHeight="1">
      <c r="A61" s="85" t="s">
        <v>38</v>
      </c>
      <c r="B61" s="85"/>
      <c r="D61" s="9">
        <v>0</v>
      </c>
      <c r="E61" s="30"/>
      <c r="F61" s="9">
        <v>-2024440478</v>
      </c>
      <c r="G61" s="30"/>
      <c r="H61" s="9">
        <v>0</v>
      </c>
      <c r="I61" s="30"/>
      <c r="J61" s="9">
        <f t="shared" si="0"/>
        <v>-2024440478</v>
      </c>
      <c r="K61" s="30"/>
      <c r="L61" s="59">
        <f>J61/درآمد!$F$12*100</f>
        <v>-9.6733280803946684</v>
      </c>
      <c r="M61" s="30"/>
      <c r="N61" s="9">
        <v>0</v>
      </c>
      <c r="O61" s="30"/>
      <c r="P61" s="95">
        <v>5183242247</v>
      </c>
      <c r="Q61" s="95"/>
      <c r="R61" s="30"/>
      <c r="S61" s="9">
        <v>0</v>
      </c>
      <c r="T61" s="30"/>
      <c r="U61" s="9">
        <f t="shared" si="1"/>
        <v>5183242247</v>
      </c>
      <c r="V61" s="30"/>
      <c r="W61" s="59">
        <f>U61/درآمد!$F$12*100</f>
        <v>24.766943419807014</v>
      </c>
    </row>
    <row r="62" spans="1:23" ht="21.75" customHeight="1">
      <c r="A62" s="85" t="s">
        <v>56</v>
      </c>
      <c r="B62" s="85"/>
      <c r="D62" s="9">
        <v>0</v>
      </c>
      <c r="E62" s="30"/>
      <c r="F62" s="9">
        <v>8271309630</v>
      </c>
      <c r="G62" s="30"/>
      <c r="H62" s="9">
        <v>0</v>
      </c>
      <c r="I62" s="30"/>
      <c r="J62" s="9">
        <f t="shared" si="0"/>
        <v>8271309630</v>
      </c>
      <c r="K62" s="30"/>
      <c r="L62" s="59">
        <f>J62/درآمد!$F$12*100</f>
        <v>39.52257059420338</v>
      </c>
      <c r="M62" s="30"/>
      <c r="N62" s="9">
        <v>0</v>
      </c>
      <c r="O62" s="30"/>
      <c r="P62" s="95">
        <v>426906304</v>
      </c>
      <c r="Q62" s="95"/>
      <c r="R62" s="30"/>
      <c r="S62" s="9">
        <v>0</v>
      </c>
      <c r="T62" s="30"/>
      <c r="U62" s="9">
        <f t="shared" si="1"/>
        <v>426906304</v>
      </c>
      <c r="V62" s="30"/>
      <c r="W62" s="59">
        <f>U62/درآمد!$F$12*100</f>
        <v>2.039874613779928</v>
      </c>
    </row>
    <row r="63" spans="1:23" ht="21.75" customHeight="1">
      <c r="A63" s="85" t="s">
        <v>28</v>
      </c>
      <c r="B63" s="85"/>
      <c r="D63" s="9">
        <v>0</v>
      </c>
      <c r="E63" s="30"/>
      <c r="F63" s="9">
        <v>-286502903</v>
      </c>
      <c r="G63" s="30"/>
      <c r="H63" s="9">
        <v>0</v>
      </c>
      <c r="I63" s="30"/>
      <c r="J63" s="9">
        <f t="shared" si="0"/>
        <v>-286502903</v>
      </c>
      <c r="K63" s="30"/>
      <c r="L63" s="59">
        <f>J63/درآمد!$F$12*100</f>
        <v>-1.3689889166030054</v>
      </c>
      <c r="M63" s="30"/>
      <c r="N63" s="9">
        <v>0</v>
      </c>
      <c r="O63" s="30"/>
      <c r="P63" s="95">
        <v>-223600295</v>
      </c>
      <c r="Q63" s="95"/>
      <c r="R63" s="30"/>
      <c r="S63" s="9">
        <v>0</v>
      </c>
      <c r="T63" s="30"/>
      <c r="U63" s="9">
        <f t="shared" si="1"/>
        <v>-223600295</v>
      </c>
      <c r="V63" s="30"/>
      <c r="W63" s="59">
        <f>U63/درآمد!$F$12*100</f>
        <v>-1.0684231203205727</v>
      </c>
    </row>
    <row r="64" spans="1:23" ht="21.75" customHeight="1">
      <c r="A64" s="85" t="s">
        <v>70</v>
      </c>
      <c r="B64" s="85"/>
      <c r="D64" s="9">
        <v>0</v>
      </c>
      <c r="E64" s="30"/>
      <c r="F64" s="9">
        <v>1285232423</v>
      </c>
      <c r="G64" s="30"/>
      <c r="H64" s="9">
        <v>0</v>
      </c>
      <c r="I64" s="30"/>
      <c r="J64" s="9">
        <f t="shared" si="0"/>
        <v>1285232423</v>
      </c>
      <c r="K64" s="30"/>
      <c r="L64" s="59">
        <f>J64/درآمد!$F$12*100</f>
        <v>6.1411906264203733</v>
      </c>
      <c r="M64" s="30"/>
      <c r="N64" s="9">
        <v>0</v>
      </c>
      <c r="O64" s="30"/>
      <c r="P64" s="95">
        <v>1285232423</v>
      </c>
      <c r="Q64" s="95"/>
      <c r="R64" s="30"/>
      <c r="S64" s="9">
        <v>0</v>
      </c>
      <c r="T64" s="30"/>
      <c r="U64" s="9">
        <f t="shared" si="1"/>
        <v>1285232423</v>
      </c>
      <c r="V64" s="30"/>
      <c r="W64" s="59">
        <f>U64/درآمد!$F$12*100</f>
        <v>6.1411906264203733</v>
      </c>
    </row>
    <row r="65" spans="1:23" ht="21.75" customHeight="1">
      <c r="A65" s="85" t="s">
        <v>69</v>
      </c>
      <c r="B65" s="85"/>
      <c r="D65" s="9">
        <v>0</v>
      </c>
      <c r="E65" s="30"/>
      <c r="F65" s="9">
        <v>4839812</v>
      </c>
      <c r="G65" s="30"/>
      <c r="H65" s="9">
        <v>0</v>
      </c>
      <c r="I65" s="30"/>
      <c r="J65" s="9">
        <f t="shared" si="0"/>
        <v>4839812</v>
      </c>
      <c r="K65" s="30"/>
      <c r="L65" s="59">
        <f>J65/درآمد!$F$12*100</f>
        <v>2.3125940146031344E-2</v>
      </c>
      <c r="M65" s="30"/>
      <c r="N65" s="9">
        <v>0</v>
      </c>
      <c r="O65" s="30"/>
      <c r="P65" s="95">
        <v>4839812</v>
      </c>
      <c r="Q65" s="95"/>
      <c r="R65" s="30"/>
      <c r="S65" s="9">
        <v>0</v>
      </c>
      <c r="T65" s="30"/>
      <c r="U65" s="9">
        <f t="shared" si="1"/>
        <v>4839812</v>
      </c>
      <c r="V65" s="30"/>
      <c r="W65" s="59">
        <f>U65/درآمد!$F$12*100</f>
        <v>2.3125940146031344E-2</v>
      </c>
    </row>
    <row r="66" spans="1:23" ht="21.75" customHeight="1">
      <c r="A66" s="87" t="s">
        <v>66</v>
      </c>
      <c r="B66" s="87"/>
      <c r="D66" s="31">
        <v>0</v>
      </c>
      <c r="E66" s="30"/>
      <c r="F66" s="31">
        <v>-229583320</v>
      </c>
      <c r="G66" s="30"/>
      <c r="H66" s="31">
        <v>0</v>
      </c>
      <c r="I66" s="30"/>
      <c r="J66" s="9">
        <f t="shared" si="0"/>
        <v>-229583320</v>
      </c>
      <c r="K66" s="30"/>
      <c r="L66" s="59">
        <f>J66/درآمد!$F$12*100</f>
        <v>-1.0970116436025121</v>
      </c>
      <c r="M66" s="30"/>
      <c r="N66" s="31">
        <v>0</v>
      </c>
      <c r="O66" s="30"/>
      <c r="P66" s="95">
        <v>-243490113</v>
      </c>
      <c r="Q66" s="95"/>
      <c r="R66" s="30"/>
      <c r="S66" s="31">
        <v>0</v>
      </c>
      <c r="T66" s="30"/>
      <c r="U66" s="9">
        <f t="shared" si="1"/>
        <v>-243490113</v>
      </c>
      <c r="V66" s="30"/>
      <c r="W66" s="59">
        <f>U66/درآمد!$F$12*100</f>
        <v>-1.163462088896926</v>
      </c>
    </row>
    <row r="67" spans="1:23" ht="21.75" customHeight="1" thickBot="1">
      <c r="A67" s="89" t="s">
        <v>71</v>
      </c>
      <c r="B67" s="89"/>
      <c r="D67" s="32">
        <f>SUM(D9:D66)</f>
        <v>1673951382</v>
      </c>
      <c r="E67" s="30"/>
      <c r="F67" s="32">
        <f>SUM(F9:F66)</f>
        <v>14370215571</v>
      </c>
      <c r="G67" s="30"/>
      <c r="H67" s="32">
        <f>SUM(H9:H66)</f>
        <v>-53695751563</v>
      </c>
      <c r="I67" s="30"/>
      <c r="J67" s="66">
        <f>SUM(J9:J66)</f>
        <v>-37651584610</v>
      </c>
      <c r="K67" s="30"/>
      <c r="L67" s="67">
        <f>SUM(L9:L66)</f>
        <v>-179.90952791019461</v>
      </c>
      <c r="M67" s="30"/>
      <c r="N67" s="32">
        <f>SUM(N9:N66)</f>
        <v>145649506265</v>
      </c>
      <c r="O67" s="30"/>
      <c r="P67" s="97">
        <f>SUM(P9:Q66)</f>
        <v>-49116512007</v>
      </c>
      <c r="Q67" s="97"/>
      <c r="R67" s="30"/>
      <c r="S67" s="32">
        <f>SUM(S9:S66)</f>
        <v>-76613022565</v>
      </c>
      <c r="T67" s="30"/>
      <c r="U67" s="66">
        <f>SUM(U9:U66)</f>
        <v>19919971693</v>
      </c>
      <c r="V67" s="30"/>
      <c r="W67" s="68">
        <f>SUM(W9:W66)</f>
        <v>95.183051135654949</v>
      </c>
    </row>
    <row r="68" spans="1:23" ht="13.5" thickTop="1"/>
    <row r="69" spans="1:23" ht="18.75">
      <c r="D69" s="4"/>
      <c r="F69" s="69"/>
      <c r="H69" s="4"/>
      <c r="N69" s="4"/>
      <c r="Q69" s="4"/>
      <c r="S69" s="4"/>
    </row>
    <row r="70" spans="1:23" ht="18.75">
      <c r="D70" s="3"/>
      <c r="F70" s="69"/>
      <c r="H70" s="70"/>
      <c r="Q70" s="96"/>
      <c r="R70" s="96"/>
    </row>
    <row r="71" spans="1:23" ht="18.75">
      <c r="F71" s="69"/>
      <c r="H71" s="2"/>
      <c r="N71" s="71"/>
      <c r="Q71" s="69"/>
    </row>
    <row r="72" spans="1:23" ht="18.75">
      <c r="D72" s="71"/>
      <c r="F72" s="69"/>
    </row>
  </sheetData>
  <mergeCells count="129">
    <mergeCell ref="Q70:R70"/>
    <mergeCell ref="A64:B64"/>
    <mergeCell ref="P64:Q64"/>
    <mergeCell ref="A65:B65"/>
    <mergeCell ref="P65:Q65"/>
    <mergeCell ref="A66:B66"/>
    <mergeCell ref="P66:Q66"/>
    <mergeCell ref="A67:B67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P67:Q67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R10"/>
  <sheetViews>
    <sheetView rightToLeft="1" view="pageBreakPreview" topLeftCell="B1" zoomScaleNormal="100" zoomScaleSheetLayoutView="100" workbookViewId="0">
      <selection sqref="A1:R1"/>
    </sheetView>
  </sheetViews>
  <sheetFormatPr defaultRowHeight="12.75"/>
  <cols>
    <col min="1" max="1" width="5.140625" customWidth="1"/>
    <col min="2" max="2" width="18.5703125" customWidth="1"/>
    <col min="3" max="3" width="1.28515625" customWidth="1"/>
    <col min="4" max="4" width="15.85546875" bestFit="1" customWidth="1"/>
    <col min="5" max="5" width="1.28515625" customWidth="1"/>
    <col min="6" max="6" width="15.42578125" bestFit="1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4.7109375" bestFit="1" customWidth="1"/>
    <col min="13" max="13" width="1.28515625" customWidth="1"/>
    <col min="14" max="14" width="15.42578125" bestFit="1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18" ht="21.75" customHeight="1">
      <c r="A2" s="79" t="s">
        <v>105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8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18" ht="14.45" customHeight="1"/>
    <row r="5" spans="1:18" ht="14.45" customHeight="1">
      <c r="A5" s="11" t="s">
        <v>134</v>
      </c>
      <c r="B5" s="80" t="s">
        <v>135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</row>
    <row r="6" spans="1:18" ht="14.45" customHeight="1">
      <c r="D6" s="81" t="s">
        <v>122</v>
      </c>
      <c r="E6" s="81"/>
      <c r="F6" s="81"/>
      <c r="G6" s="81"/>
      <c r="H6" s="81"/>
      <c r="I6" s="81"/>
      <c r="J6" s="81"/>
      <c r="L6" s="81" t="s">
        <v>123</v>
      </c>
      <c r="M6" s="81"/>
      <c r="N6" s="81"/>
      <c r="O6" s="81"/>
      <c r="P6" s="81"/>
      <c r="Q6" s="81"/>
      <c r="R6" s="81"/>
    </row>
    <row r="7" spans="1:18" ht="14.45" customHeight="1">
      <c r="D7" s="13"/>
      <c r="E7" s="13"/>
      <c r="F7" s="13"/>
      <c r="G7" s="13"/>
      <c r="H7" s="13"/>
      <c r="I7" s="13"/>
      <c r="J7" s="13"/>
      <c r="L7" s="13"/>
      <c r="M7" s="13"/>
      <c r="N7" s="13"/>
      <c r="O7" s="13"/>
      <c r="P7" s="13"/>
      <c r="Q7" s="13"/>
      <c r="R7" s="13"/>
    </row>
    <row r="8" spans="1:18" ht="14.45" customHeight="1">
      <c r="A8" s="81" t="s">
        <v>136</v>
      </c>
      <c r="B8" s="81"/>
      <c r="D8" s="12" t="s">
        <v>137</v>
      </c>
      <c r="F8" s="12" t="s">
        <v>126</v>
      </c>
      <c r="H8" s="12" t="s">
        <v>127</v>
      </c>
      <c r="J8" s="12" t="s">
        <v>71</v>
      </c>
      <c r="L8" s="12" t="s">
        <v>137</v>
      </c>
      <c r="N8" s="12" t="s">
        <v>126</v>
      </c>
      <c r="P8" s="12" t="s">
        <v>127</v>
      </c>
      <c r="R8" s="12" t="s">
        <v>71</v>
      </c>
    </row>
    <row r="9" spans="1:18" ht="21.75" customHeight="1">
      <c r="A9" s="90" t="s">
        <v>83</v>
      </c>
      <c r="B9" s="90"/>
      <c r="D9" s="10">
        <v>657155612</v>
      </c>
      <c r="E9" s="56"/>
      <c r="F9" s="10">
        <v>-18088750</v>
      </c>
      <c r="G9" s="56"/>
      <c r="H9" s="10">
        <v>0</v>
      </c>
      <c r="I9" s="56"/>
      <c r="J9" s="10">
        <v>639066862</v>
      </c>
      <c r="K9" s="56"/>
      <c r="L9" s="10">
        <v>657155612</v>
      </c>
      <c r="M9" s="56"/>
      <c r="N9" s="10">
        <v>-18088750</v>
      </c>
      <c r="O9" s="56"/>
      <c r="P9" s="10">
        <v>0</v>
      </c>
      <c r="Q9" s="56"/>
      <c r="R9" s="10">
        <v>639066862</v>
      </c>
    </row>
    <row r="10" spans="1:18" ht="21.75" customHeight="1">
      <c r="A10" s="89" t="s">
        <v>71</v>
      </c>
      <c r="B10" s="89"/>
      <c r="D10" s="57">
        <v>657155612</v>
      </c>
      <c r="E10" s="56"/>
      <c r="F10" s="57">
        <v>-18088750</v>
      </c>
      <c r="G10" s="56"/>
      <c r="H10" s="57">
        <v>0</v>
      </c>
      <c r="I10" s="56"/>
      <c r="J10" s="57">
        <v>639066862</v>
      </c>
      <c r="K10" s="56"/>
      <c r="L10" s="57">
        <v>657155612</v>
      </c>
      <c r="M10" s="56"/>
      <c r="N10" s="57">
        <v>-18088750</v>
      </c>
      <c r="O10" s="56"/>
      <c r="P10" s="57">
        <v>0</v>
      </c>
      <c r="Q10" s="56"/>
      <c r="R10" s="57">
        <v>639066862</v>
      </c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9" scale="8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J10"/>
  <sheetViews>
    <sheetView rightToLeft="1" view="pageBreakPreview" zoomScale="60" zoomScaleNormal="100" workbookViewId="0">
      <selection sqref="A1:J1"/>
    </sheetView>
  </sheetViews>
  <sheetFormatPr defaultRowHeight="12.75"/>
  <cols>
    <col min="1" max="1" width="5.140625" customWidth="1"/>
    <col min="2" max="2" width="48.140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1.75" customHeight="1">
      <c r="A2" s="79" t="s">
        <v>105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21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ht="14.45" customHeight="1"/>
    <row r="5" spans="1:10" ht="14.45" customHeight="1">
      <c r="A5" s="11" t="s">
        <v>138</v>
      </c>
      <c r="B5" s="80" t="s">
        <v>139</v>
      </c>
      <c r="C5" s="80"/>
      <c r="D5" s="80"/>
      <c r="E5" s="80"/>
      <c r="F5" s="80"/>
      <c r="G5" s="80"/>
      <c r="H5" s="80"/>
      <c r="I5" s="80"/>
      <c r="J5" s="80"/>
    </row>
    <row r="6" spans="1:10" ht="14.45" customHeight="1">
      <c r="D6" s="81" t="s">
        <v>122</v>
      </c>
      <c r="E6" s="81"/>
      <c r="F6" s="81"/>
      <c r="H6" s="81" t="s">
        <v>123</v>
      </c>
      <c r="I6" s="81"/>
      <c r="J6" s="81"/>
    </row>
    <row r="7" spans="1:10" ht="36.4" customHeight="1">
      <c r="A7" s="81" t="s">
        <v>140</v>
      </c>
      <c r="B7" s="81"/>
      <c r="D7" s="28" t="s">
        <v>141</v>
      </c>
      <c r="E7" s="13"/>
      <c r="F7" s="51" t="s">
        <v>142</v>
      </c>
      <c r="H7" s="51" t="s">
        <v>141</v>
      </c>
      <c r="I7" s="13"/>
      <c r="J7" s="51" t="s">
        <v>142</v>
      </c>
    </row>
    <row r="8" spans="1:10" ht="21.75" customHeight="1">
      <c r="A8" s="83" t="s">
        <v>103</v>
      </c>
      <c r="B8" s="83"/>
      <c r="D8" s="38">
        <v>4364884</v>
      </c>
      <c r="E8" s="19"/>
      <c r="F8" s="52">
        <f>D8/$D$10*100</f>
        <v>82.632090386196495</v>
      </c>
      <c r="G8" s="19"/>
      <c r="H8" s="53">
        <v>26257649</v>
      </c>
      <c r="I8" s="19"/>
      <c r="J8" s="52">
        <f>H8/$H$10*100</f>
        <v>86.035648881392191</v>
      </c>
    </row>
    <row r="9" spans="1:10" ht="21.75" customHeight="1">
      <c r="A9" s="87" t="s">
        <v>104</v>
      </c>
      <c r="B9" s="87"/>
      <c r="D9" s="39">
        <v>917427</v>
      </c>
      <c r="E9" s="19"/>
      <c r="F9" s="20">
        <f>D9/$D$10*100</f>
        <v>17.367909613803505</v>
      </c>
      <c r="G9" s="19"/>
      <c r="H9" s="7">
        <v>4261850</v>
      </c>
      <c r="I9" s="19"/>
      <c r="J9" s="20">
        <f>H9/$H$10*100</f>
        <v>13.964351118607812</v>
      </c>
    </row>
    <row r="10" spans="1:10" ht="21.75" customHeight="1">
      <c r="A10" s="89" t="s">
        <v>71</v>
      </c>
      <c r="B10" s="89"/>
      <c r="D10" s="26">
        <f>SUM(D8:D9)</f>
        <v>5282311</v>
      </c>
      <c r="E10" s="19"/>
      <c r="F10" s="54">
        <f>SUM(F8:F9)</f>
        <v>100</v>
      </c>
      <c r="G10" s="19"/>
      <c r="H10" s="54">
        <f>SUM(H8:H9)</f>
        <v>30519499</v>
      </c>
      <c r="I10" s="19"/>
      <c r="J10" s="54">
        <f>SUM(J8:J9)</f>
        <v>100</v>
      </c>
    </row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0</vt:lpstr>
      <vt:lpstr>سهام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'0'!Print_Area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 Solgi</cp:lastModifiedBy>
  <dcterms:created xsi:type="dcterms:W3CDTF">2024-08-24T13:45:23Z</dcterms:created>
  <dcterms:modified xsi:type="dcterms:W3CDTF">2024-08-28T08:44:27Z</dcterms:modified>
</cp:coreProperties>
</file>