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3\"/>
    </mc:Choice>
  </mc:AlternateContent>
  <xr:revisionPtr revIDLastSave="0" documentId="13_ncr:1_{89A02806-2070-4D15-AB56-B0DE01803490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کاور" sheetId="22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تغییر قیمت اوراق" sheetId="21" r:id="rId11"/>
    <sheet name="درآمد ناشی از فروش" sheetId="19" r:id="rId12"/>
    <sheet name="درآمد اعمال اختیار" sheetId="20" r:id="rId13"/>
  </sheets>
  <definedNames>
    <definedName name="_xlnm._FilterDatabase" localSheetId="12" hidden="1">'درآمد اعمال اختیار'!$A$8:$Q$34</definedName>
    <definedName name="_xlnm._FilterDatabase" localSheetId="5" hidden="1">'درآمد سرمایه گذاری در سهام'!$A$9:$W$146</definedName>
    <definedName name="_xlnm._FilterDatabase" localSheetId="10" hidden="1">'درآمد ناشی از تغییر قیمت اوراق'!$A$9:$Q$79</definedName>
    <definedName name="_xlnm._FilterDatabase" localSheetId="11" hidden="1">'درآمد ناشی از فروش'!$A$8:$Y$86</definedName>
    <definedName name="_xlnm.Print_Area" localSheetId="2">'اوراق مشتقه'!$A$1:$V$25</definedName>
    <definedName name="_xlnm.Print_Area" localSheetId="4">درآمد!$A$1:$J$12</definedName>
    <definedName name="_xlnm.Print_Area" localSheetId="12">'درآمد اعمال اختیار'!$A$1:$J$35</definedName>
    <definedName name="_xlnm.Print_Area" localSheetId="6">'درآمد سپرده بانکی'!$A$1:$J$13</definedName>
    <definedName name="_xlnm.Print_Area" localSheetId="5">'درآمد سرمایه گذاری در سهام'!$A$1:$V$147</definedName>
    <definedName name="_xlnm.Print_Area" localSheetId="8">'درآمد سود سهام'!$A$1:$N$22</definedName>
    <definedName name="_xlnm.Print_Area" localSheetId="10">'درآمد ناشی از تغییر قیمت اوراق'!$A$1:$S$109</definedName>
    <definedName name="_xlnm.Print_Area" localSheetId="11">'درآمد ناشی از فروش'!$A$1:$R$87</definedName>
    <definedName name="_xlnm.Print_Area" localSheetId="7">'سایر درآمدها'!$A$1:$F$11</definedName>
    <definedName name="_xlnm.Print_Area" localSheetId="3">سپرده!$A$1:$L$12</definedName>
    <definedName name="_xlnm.Print_Area" localSheetId="1">سهام!$A$1:$Z$87</definedName>
    <definedName name="_xlnm.Print_Area" localSheetId="9">'سود سپرده بانکی'!$A$1:$N$12</definedName>
    <definedName name="_xlnm.Print_Area" localSheetId="0">کاور!$A$1:$H$28</definedName>
  </definedNames>
  <calcPr calcId="191029" iterateCount="1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21" l="1"/>
  <c r="Q27" i="19"/>
  <c r="I34" i="20"/>
  <c r="I11" i="9" l="1"/>
  <c r="G28" i="9"/>
  <c r="Y11" i="2"/>
  <c r="G34" i="20" l="1"/>
  <c r="C28" i="9" l="1"/>
  <c r="C39" i="9" s="1"/>
  <c r="C58" i="9" s="1"/>
  <c r="C69" i="9" s="1"/>
  <c r="C88" i="9" s="1"/>
  <c r="C99" i="9" s="1"/>
  <c r="C118" i="9" s="1"/>
  <c r="C129" i="9" s="1"/>
  <c r="C146" i="9" s="1"/>
  <c r="E28" i="9"/>
  <c r="G39" i="9"/>
  <c r="G58" i="9" s="1"/>
  <c r="G69" i="9" s="1"/>
  <c r="G88" i="9" s="1"/>
  <c r="G99" i="9" s="1"/>
  <c r="G118" i="9" s="1"/>
  <c r="G129" i="9" s="1"/>
  <c r="G146" i="9" s="1"/>
  <c r="G149" i="9" s="1"/>
  <c r="M28" i="9"/>
  <c r="O28" i="9"/>
  <c r="Q28" i="9"/>
  <c r="O27" i="19"/>
  <c r="M27" i="19"/>
  <c r="K27" i="19"/>
  <c r="K37" i="19" s="1"/>
  <c r="K56" i="19" s="1"/>
  <c r="K66" i="19" s="1"/>
  <c r="K86" i="19" s="1"/>
  <c r="G27" i="19"/>
  <c r="G37" i="19" s="1"/>
  <c r="G56" i="19" s="1"/>
  <c r="G66" i="19" s="1"/>
  <c r="G86" i="19" s="1"/>
  <c r="D37" i="19"/>
  <c r="D66" i="19" s="1"/>
  <c r="F37" i="19"/>
  <c r="F66" i="19" s="1"/>
  <c r="H37" i="19"/>
  <c r="H66" i="19" s="1"/>
  <c r="J37" i="19"/>
  <c r="J66" i="19" s="1"/>
  <c r="L37" i="19"/>
  <c r="L66" i="19" s="1"/>
  <c r="N37" i="19"/>
  <c r="N66" i="19" s="1"/>
  <c r="P37" i="19"/>
  <c r="P66" i="19" s="1"/>
  <c r="E27" i="19"/>
  <c r="C27" i="19"/>
  <c r="C37" i="19" s="1"/>
  <c r="C56" i="19" s="1"/>
  <c r="C66" i="19" s="1"/>
  <c r="C86" i="19" s="1"/>
  <c r="S138" i="9"/>
  <c r="S115" i="9"/>
  <c r="S106" i="9"/>
  <c r="S142" i="9"/>
  <c r="S141" i="9"/>
  <c r="S12" i="9"/>
  <c r="S83" i="9"/>
  <c r="S43" i="9"/>
  <c r="S82" i="9"/>
  <c r="S81" i="9"/>
  <c r="S76" i="9"/>
  <c r="S73" i="9"/>
  <c r="S55" i="9"/>
  <c r="I56" i="9"/>
  <c r="S52" i="9"/>
  <c r="S26" i="9"/>
  <c r="S144" i="9"/>
  <c r="S22" i="9"/>
  <c r="S13" i="9"/>
  <c r="S21" i="9"/>
  <c r="S25" i="9"/>
  <c r="S40" i="9"/>
  <c r="S49" i="9"/>
  <c r="S85" i="9"/>
  <c r="S102" i="9"/>
  <c r="S108" i="9"/>
  <c r="S110" i="9"/>
  <c r="I11" i="19"/>
  <c r="I13" i="19"/>
  <c r="I14" i="19"/>
  <c r="I18" i="19"/>
  <c r="I23" i="19"/>
  <c r="I26" i="19"/>
  <c r="I39" i="19"/>
  <c r="I40" i="19"/>
  <c r="I41" i="19"/>
  <c r="I43" i="19"/>
  <c r="I47" i="19"/>
  <c r="I55" i="19"/>
  <c r="I76" i="19"/>
  <c r="I78" i="19"/>
  <c r="I81" i="19"/>
  <c r="I9" i="19"/>
  <c r="Q11" i="19"/>
  <c r="Q13" i="19"/>
  <c r="Q14" i="19"/>
  <c r="Q16" i="19"/>
  <c r="Q17" i="19"/>
  <c r="Q18" i="19"/>
  <c r="Q19" i="19"/>
  <c r="Q23" i="19"/>
  <c r="Q24" i="19"/>
  <c r="Q26" i="19"/>
  <c r="Q39" i="19"/>
  <c r="Q40" i="19"/>
  <c r="Q41" i="19"/>
  <c r="Q43" i="19"/>
  <c r="Q47" i="19"/>
  <c r="Q53" i="19"/>
  <c r="Q55" i="19"/>
  <c r="Q72" i="19"/>
  <c r="Q76" i="19"/>
  <c r="Q78" i="19"/>
  <c r="Q79" i="19"/>
  <c r="Q81" i="19"/>
  <c r="Q82" i="19"/>
  <c r="Q83" i="19"/>
  <c r="Q9" i="19"/>
  <c r="Q12" i="19"/>
  <c r="T12" i="19" s="1"/>
  <c r="Q15" i="19"/>
  <c r="T15" i="19" s="1"/>
  <c r="Q20" i="19"/>
  <c r="Q21" i="19"/>
  <c r="Q22" i="19"/>
  <c r="Q25" i="19"/>
  <c r="Q38" i="19"/>
  <c r="T38" i="19" s="1"/>
  <c r="Q42" i="19"/>
  <c r="T42" i="19" s="1"/>
  <c r="Q45" i="19"/>
  <c r="T45" i="19" s="1"/>
  <c r="Q44" i="19"/>
  <c r="T44" i="19" s="1"/>
  <c r="Q46" i="19"/>
  <c r="T46" i="19" s="1"/>
  <c r="Q48" i="19"/>
  <c r="T48" i="19" s="1"/>
  <c r="Q49" i="19"/>
  <c r="T49" i="19" s="1"/>
  <c r="Q50" i="19"/>
  <c r="Q54" i="19"/>
  <c r="Q52" i="19"/>
  <c r="T52" i="19" s="1"/>
  <c r="Q67" i="19"/>
  <c r="T67" i="19" s="1"/>
  <c r="Q51" i="19"/>
  <c r="T51" i="19" s="1"/>
  <c r="Q68" i="19"/>
  <c r="Q69" i="19"/>
  <c r="T69" i="19" s="1"/>
  <c r="Q71" i="19"/>
  <c r="T71" i="19" s="1"/>
  <c r="Q70" i="19"/>
  <c r="Q74" i="19"/>
  <c r="T74" i="19" s="1"/>
  <c r="Q73" i="19"/>
  <c r="Q77" i="19"/>
  <c r="T77" i="19" s="1"/>
  <c r="Q75" i="19"/>
  <c r="T75" i="19" s="1"/>
  <c r="Q80" i="19"/>
  <c r="Q84" i="19"/>
  <c r="T84" i="19" s="1"/>
  <c r="Q85" i="19"/>
  <c r="T85" i="19" s="1"/>
  <c r="Q10" i="19"/>
  <c r="S108" i="21"/>
  <c r="O26" i="21"/>
  <c r="O36" i="21" s="1"/>
  <c r="O54" i="21" s="1"/>
  <c r="M26" i="21"/>
  <c r="M36" i="21" s="1"/>
  <c r="M54" i="21" s="1"/>
  <c r="M64" i="21" s="1"/>
  <c r="M82" i="21" s="1"/>
  <c r="M92" i="21" s="1"/>
  <c r="M108" i="21" s="1"/>
  <c r="K26" i="21"/>
  <c r="K36" i="21" s="1"/>
  <c r="K54" i="21" s="1"/>
  <c r="K64" i="21" s="1"/>
  <c r="K82" i="21" s="1"/>
  <c r="K92" i="21" s="1"/>
  <c r="K108" i="21" s="1"/>
  <c r="G26" i="21"/>
  <c r="G36" i="21" s="1"/>
  <c r="G54" i="21" s="1"/>
  <c r="G64" i="21" s="1"/>
  <c r="G82" i="21" s="1"/>
  <c r="G92" i="21" s="1"/>
  <c r="G108" i="21" s="1"/>
  <c r="E26" i="21"/>
  <c r="E36" i="21" s="1"/>
  <c r="E54" i="21" s="1"/>
  <c r="E64" i="21" s="1"/>
  <c r="E82" i="21" s="1"/>
  <c r="E92" i="21" s="1"/>
  <c r="E108" i="21" s="1"/>
  <c r="C26" i="21"/>
  <c r="S74" i="9"/>
  <c r="S84" i="9"/>
  <c r="S56" i="9"/>
  <c r="S113" i="9"/>
  <c r="S109" i="9"/>
  <c r="S72" i="9"/>
  <c r="S57" i="9"/>
  <c r="S54" i="9"/>
  <c r="S27" i="9"/>
  <c r="S45" i="9"/>
  <c r="S19" i="9"/>
  <c r="S16" i="9"/>
  <c r="S15" i="9"/>
  <c r="S11" i="9"/>
  <c r="I84" i="9"/>
  <c r="I113" i="9"/>
  <c r="I109" i="9"/>
  <c r="I72" i="9"/>
  <c r="I57" i="9"/>
  <c r="I54" i="9"/>
  <c r="I27" i="9"/>
  <c r="I45" i="9"/>
  <c r="I19" i="9"/>
  <c r="I16" i="9"/>
  <c r="I15" i="9"/>
  <c r="I136" i="9"/>
  <c r="S136" i="9"/>
  <c r="S116" i="9"/>
  <c r="I116" i="9"/>
  <c r="S80" i="9"/>
  <c r="I80" i="9"/>
  <c r="S47" i="9"/>
  <c r="I47" i="9"/>
  <c r="U108" i="21"/>
  <c r="U112" i="21" s="1"/>
  <c r="U113" i="21" s="1"/>
  <c r="V81" i="21"/>
  <c r="V80" i="21"/>
  <c r="V101" i="21"/>
  <c r="V102" i="21"/>
  <c r="V103" i="21"/>
  <c r="V100" i="21"/>
  <c r="V98" i="21"/>
  <c r="V96" i="21"/>
  <c r="E10" i="8"/>
  <c r="R10" i="18"/>
  <c r="R9" i="18"/>
  <c r="P10" i="18"/>
  <c r="P9" i="18"/>
  <c r="C13" i="14"/>
  <c r="E13" i="14"/>
  <c r="M10" i="15"/>
  <c r="T10" i="15"/>
  <c r="T16" i="15"/>
  <c r="T19" i="15"/>
  <c r="T20" i="15"/>
  <c r="T9" i="15"/>
  <c r="P10" i="15"/>
  <c r="P11" i="15"/>
  <c r="P12" i="15"/>
  <c r="P13" i="15"/>
  <c r="P14" i="15"/>
  <c r="P15" i="15"/>
  <c r="P16" i="15"/>
  <c r="P17" i="15"/>
  <c r="P18" i="15"/>
  <c r="P19" i="15"/>
  <c r="P20" i="15"/>
  <c r="P9" i="15"/>
  <c r="A3" i="19"/>
  <c r="A2" i="19"/>
  <c r="A1" i="19"/>
  <c r="I20" i="19"/>
  <c r="I50" i="19"/>
  <c r="I71" i="19"/>
  <c r="I15" i="19"/>
  <c r="I10" i="21"/>
  <c r="I11" i="21"/>
  <c r="V11" i="21" s="1"/>
  <c r="I12" i="21"/>
  <c r="V12" i="21" s="1"/>
  <c r="I13" i="21"/>
  <c r="V13" i="21" s="1"/>
  <c r="I14" i="21"/>
  <c r="I15" i="21"/>
  <c r="I16" i="21"/>
  <c r="I17" i="21"/>
  <c r="I18" i="21"/>
  <c r="V18" i="21" s="1"/>
  <c r="I19" i="21"/>
  <c r="V19" i="21" s="1"/>
  <c r="V20" i="21"/>
  <c r="I21" i="21"/>
  <c r="V21" i="21" s="1"/>
  <c r="I22" i="21"/>
  <c r="V22" i="21" s="1"/>
  <c r="I23" i="21"/>
  <c r="V23" i="21" s="1"/>
  <c r="I24" i="21"/>
  <c r="I25" i="21"/>
  <c r="V25" i="21" s="1"/>
  <c r="I37" i="21"/>
  <c r="V37" i="21" s="1"/>
  <c r="I38" i="21"/>
  <c r="V38" i="21" s="1"/>
  <c r="I39" i="21"/>
  <c r="V39" i="21" s="1"/>
  <c r="I40" i="21"/>
  <c r="V40" i="21" s="1"/>
  <c r="I41" i="21"/>
  <c r="I42" i="21"/>
  <c r="I43" i="21"/>
  <c r="V43" i="21" s="1"/>
  <c r="I44" i="21"/>
  <c r="V44" i="21" s="1"/>
  <c r="I45" i="21"/>
  <c r="I46" i="21"/>
  <c r="V46" i="21" s="1"/>
  <c r="I47" i="21"/>
  <c r="V47" i="21" s="1"/>
  <c r="I48" i="21"/>
  <c r="V48" i="21" s="1"/>
  <c r="I49" i="21"/>
  <c r="I50" i="21"/>
  <c r="V50" i="21" s="1"/>
  <c r="I51" i="21"/>
  <c r="V51" i="21" s="1"/>
  <c r="I52" i="21"/>
  <c r="V52" i="21" s="1"/>
  <c r="I53" i="21"/>
  <c r="V53" i="21" s="1"/>
  <c r="I65" i="21"/>
  <c r="V65" i="21" s="1"/>
  <c r="I66" i="21"/>
  <c r="V66" i="21" s="1"/>
  <c r="I67" i="21"/>
  <c r="I68" i="21"/>
  <c r="I69" i="21"/>
  <c r="V69" i="21" s="1"/>
  <c r="V70" i="21"/>
  <c r="I71" i="21"/>
  <c r="V71" i="21" s="1"/>
  <c r="I72" i="21"/>
  <c r="V72" i="21" s="1"/>
  <c r="I73" i="21"/>
  <c r="V73" i="21" s="1"/>
  <c r="I74" i="21"/>
  <c r="V74" i="21" s="1"/>
  <c r="I75" i="21"/>
  <c r="I76" i="21"/>
  <c r="V76" i="21" s="1"/>
  <c r="I77" i="21"/>
  <c r="I78" i="21"/>
  <c r="V78" i="21" s="1"/>
  <c r="I79" i="21"/>
  <c r="I9" i="21"/>
  <c r="V9" i="21" s="1"/>
  <c r="Q10" i="21"/>
  <c r="Q11" i="21"/>
  <c r="Q12" i="21"/>
  <c r="Q13" i="21"/>
  <c r="Q14" i="21"/>
  <c r="Q15" i="21"/>
  <c r="Q16" i="21"/>
  <c r="Q17" i="21"/>
  <c r="Q18" i="21"/>
  <c r="Q19" i="21"/>
  <c r="Q21" i="21"/>
  <c r="Q22" i="21"/>
  <c r="Q23" i="21"/>
  <c r="Q24" i="21"/>
  <c r="Q25" i="21"/>
  <c r="Q37" i="21"/>
  <c r="Q38" i="21"/>
  <c r="Q39" i="21"/>
  <c r="T40" i="21"/>
  <c r="Q41" i="21"/>
  <c r="Q42" i="21"/>
  <c r="Q43" i="21"/>
  <c r="Q44" i="21"/>
  <c r="Q45" i="21"/>
  <c r="Q46" i="21"/>
  <c r="Q47" i="21"/>
  <c r="Q48" i="21"/>
  <c r="Q49" i="21"/>
  <c r="Q50" i="21"/>
  <c r="Q51" i="21"/>
  <c r="Q53" i="21"/>
  <c r="Q65" i="21"/>
  <c r="Q66" i="21"/>
  <c r="Q67" i="21"/>
  <c r="Q68" i="21"/>
  <c r="Q69" i="21"/>
  <c r="Q71" i="21"/>
  <c r="Q72" i="21"/>
  <c r="Q73" i="21"/>
  <c r="Q74" i="21"/>
  <c r="Q75" i="21"/>
  <c r="Q76" i="21"/>
  <c r="Q77" i="21"/>
  <c r="Q78" i="21"/>
  <c r="Q79" i="21"/>
  <c r="Q9" i="21"/>
  <c r="A3" i="21"/>
  <c r="A2" i="21"/>
  <c r="A1" i="21"/>
  <c r="G10" i="18"/>
  <c r="G9" i="18"/>
  <c r="M10" i="18"/>
  <c r="M9" i="18"/>
  <c r="C11" i="18"/>
  <c r="I11" i="18"/>
  <c r="A3" i="18"/>
  <c r="A2" i="18"/>
  <c r="A1" i="18"/>
  <c r="A3" i="15"/>
  <c r="A2" i="15"/>
  <c r="A1" i="15"/>
  <c r="M14" i="15"/>
  <c r="N14" i="15" s="1"/>
  <c r="G9" i="15"/>
  <c r="C21" i="15"/>
  <c r="C148" i="9" s="1"/>
  <c r="E21" i="15"/>
  <c r="I21" i="15"/>
  <c r="K21" i="15"/>
  <c r="N10" i="15"/>
  <c r="N12" i="15"/>
  <c r="M11" i="15"/>
  <c r="N11" i="15" s="1"/>
  <c r="M12" i="15"/>
  <c r="M13" i="15"/>
  <c r="N13" i="15" s="1"/>
  <c r="M15" i="15"/>
  <c r="N15" i="15" s="1"/>
  <c r="M16" i="15"/>
  <c r="N16" i="15" s="1"/>
  <c r="M17" i="15"/>
  <c r="M18" i="15"/>
  <c r="N18" i="15" s="1"/>
  <c r="M19" i="15"/>
  <c r="M20" i="15"/>
  <c r="M9" i="15"/>
  <c r="G10" i="15"/>
  <c r="G16" i="15"/>
  <c r="N17" i="15"/>
  <c r="G19" i="15"/>
  <c r="N19" i="15" s="1"/>
  <c r="G20" i="15"/>
  <c r="N20" i="15" s="1"/>
  <c r="A3" i="14"/>
  <c r="A2" i="14"/>
  <c r="A1" i="14"/>
  <c r="C12" i="13"/>
  <c r="E10" i="13" s="1"/>
  <c r="D12" i="13"/>
  <c r="F12" i="13"/>
  <c r="G12" i="13"/>
  <c r="I11" i="13" s="1"/>
  <c r="H12" i="13"/>
  <c r="A3" i="13"/>
  <c r="A2" i="13"/>
  <c r="A1" i="13"/>
  <c r="A3" i="9"/>
  <c r="A2" i="9"/>
  <c r="A1" i="9"/>
  <c r="S14" i="9"/>
  <c r="S17" i="9"/>
  <c r="S18" i="9"/>
  <c r="S20" i="9"/>
  <c r="S23" i="9"/>
  <c r="S24" i="9"/>
  <c r="S41" i="9"/>
  <c r="S42" i="9"/>
  <c r="S44" i="9"/>
  <c r="S46" i="9"/>
  <c r="S48" i="9"/>
  <c r="S50" i="9"/>
  <c r="S51" i="9"/>
  <c r="S53" i="9"/>
  <c r="S70" i="9"/>
  <c r="S71" i="9"/>
  <c r="S77" i="9"/>
  <c r="S75" i="9"/>
  <c r="S86" i="9"/>
  <c r="S87" i="9"/>
  <c r="S117" i="9"/>
  <c r="S100" i="9"/>
  <c r="S103" i="9"/>
  <c r="S101" i="9"/>
  <c r="S78" i="9"/>
  <c r="S104" i="9"/>
  <c r="S105" i="9"/>
  <c r="S130" i="9"/>
  <c r="S107" i="9"/>
  <c r="S79" i="9"/>
  <c r="S111" i="9"/>
  <c r="S112" i="9"/>
  <c r="S114" i="9"/>
  <c r="S131" i="9"/>
  <c r="S132" i="9"/>
  <c r="S133" i="9"/>
  <c r="S134" i="9"/>
  <c r="S135" i="9"/>
  <c r="S137" i="9"/>
  <c r="S139" i="9"/>
  <c r="S140" i="9"/>
  <c r="S143" i="9"/>
  <c r="S10" i="9"/>
  <c r="I12" i="9"/>
  <c r="I13" i="9"/>
  <c r="I14" i="9"/>
  <c r="I17" i="9"/>
  <c r="I18" i="9"/>
  <c r="I20" i="9"/>
  <c r="I22" i="9"/>
  <c r="I23" i="9"/>
  <c r="I24" i="9"/>
  <c r="I26" i="9"/>
  <c r="I41" i="9"/>
  <c r="I42" i="9"/>
  <c r="I43" i="9"/>
  <c r="I44" i="9"/>
  <c r="I46" i="9"/>
  <c r="I48" i="9"/>
  <c r="I50" i="9"/>
  <c r="I51" i="9"/>
  <c r="I53" i="9"/>
  <c r="I70" i="9"/>
  <c r="I71" i="9"/>
  <c r="I77" i="9"/>
  <c r="I82" i="9"/>
  <c r="I86" i="9"/>
  <c r="I87" i="9"/>
  <c r="I100" i="9"/>
  <c r="I103" i="9"/>
  <c r="I78" i="9"/>
  <c r="I104" i="9"/>
  <c r="I105" i="9"/>
  <c r="I79" i="9"/>
  <c r="I111" i="9"/>
  <c r="I145" i="9"/>
  <c r="I112" i="9"/>
  <c r="I114" i="9"/>
  <c r="I115" i="9"/>
  <c r="I131" i="9"/>
  <c r="I132" i="9"/>
  <c r="I133" i="9"/>
  <c r="I134" i="9"/>
  <c r="I135" i="9"/>
  <c r="I137" i="9"/>
  <c r="I139" i="9"/>
  <c r="I140" i="9"/>
  <c r="I141" i="9"/>
  <c r="I142" i="9"/>
  <c r="I143" i="9"/>
  <c r="I144" i="9"/>
  <c r="I10" i="9"/>
  <c r="I10" i="8"/>
  <c r="A3" i="7"/>
  <c r="A2" i="7"/>
  <c r="A1" i="7"/>
  <c r="I9" i="7"/>
  <c r="K9" i="7" s="1"/>
  <c r="I10" i="7"/>
  <c r="K10" i="7" s="1"/>
  <c r="C11" i="7"/>
  <c r="C14" i="7" s="1"/>
  <c r="E11" i="7"/>
  <c r="E14" i="7" s="1"/>
  <c r="G11" i="7"/>
  <c r="G14" i="7" s="1"/>
  <c r="A3" i="3"/>
  <c r="A2" i="3"/>
  <c r="A1" i="3"/>
  <c r="H86" i="2"/>
  <c r="P86" i="2"/>
  <c r="T86" i="2"/>
  <c r="V86" i="2"/>
  <c r="X86" i="2"/>
  <c r="C68" i="2"/>
  <c r="C86" i="2" s="1"/>
  <c r="E68" i="2"/>
  <c r="E86" i="2" s="1"/>
  <c r="W68" i="2"/>
  <c r="W86" i="2" s="1"/>
  <c r="Y69" i="2"/>
  <c r="D39" i="2"/>
  <c r="D57" i="2" s="1"/>
  <c r="F39" i="2"/>
  <c r="F57" i="2" s="1"/>
  <c r="H39" i="2"/>
  <c r="H57" i="2" s="1"/>
  <c r="J39" i="2"/>
  <c r="J57" i="2" s="1"/>
  <c r="L39" i="2"/>
  <c r="L57" i="2" s="1"/>
  <c r="N39" i="2"/>
  <c r="N57" i="2" s="1"/>
  <c r="P39" i="2"/>
  <c r="P57" i="2" s="1"/>
  <c r="R39" i="2"/>
  <c r="R57" i="2" s="1"/>
  <c r="T39" i="2"/>
  <c r="T57" i="2" s="1"/>
  <c r="V39" i="2"/>
  <c r="V57" i="2" s="1"/>
  <c r="X39" i="2"/>
  <c r="X57" i="2" s="1"/>
  <c r="C28" i="2"/>
  <c r="C39" i="2" s="1"/>
  <c r="C57" i="2" s="1"/>
  <c r="E28" i="2"/>
  <c r="E39" i="2" s="1"/>
  <c r="E57" i="2" s="1"/>
  <c r="G28" i="2"/>
  <c r="G39" i="2" s="1"/>
  <c r="G57" i="2" s="1"/>
  <c r="G68" i="2" s="1"/>
  <c r="G86" i="2" s="1"/>
  <c r="I28" i="2"/>
  <c r="I39" i="2" s="1"/>
  <c r="I57" i="2" s="1"/>
  <c r="I68" i="2" s="1"/>
  <c r="I86" i="2" s="1"/>
  <c r="K28" i="2"/>
  <c r="K39" i="2" s="1"/>
  <c r="K57" i="2" s="1"/>
  <c r="K68" i="2" s="1"/>
  <c r="K86" i="2" s="1"/>
  <c r="K89" i="2" s="1"/>
  <c r="M28" i="2"/>
  <c r="O28" i="2"/>
  <c r="O39" i="2" s="1"/>
  <c r="O57" i="2" s="1"/>
  <c r="O68" i="2" s="1"/>
  <c r="O86" i="2" s="1"/>
  <c r="Q28" i="2"/>
  <c r="Q39" i="2" s="1"/>
  <c r="Q57" i="2" s="1"/>
  <c r="Q68" i="2" s="1"/>
  <c r="Q86" i="2" s="1"/>
  <c r="U28" i="2"/>
  <c r="U39" i="2" s="1"/>
  <c r="U57" i="2" s="1"/>
  <c r="U68" i="2" s="1"/>
  <c r="U86" i="2" s="1"/>
  <c r="W28" i="2"/>
  <c r="W39" i="2" s="1"/>
  <c r="W57" i="2" s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70" i="2"/>
  <c r="Y71" i="2"/>
  <c r="Y72" i="2"/>
  <c r="Y73" i="2"/>
  <c r="Y74" i="2"/>
  <c r="Y75" i="2"/>
  <c r="Y76" i="2"/>
  <c r="Y77" i="2"/>
  <c r="Y78" i="2"/>
  <c r="Y79" i="2"/>
  <c r="W89" i="2"/>
  <c r="E90" i="2"/>
  <c r="G90" i="2" s="1"/>
  <c r="T75" i="21" l="1"/>
  <c r="T74" i="21"/>
  <c r="T51" i="21"/>
  <c r="T39" i="21"/>
  <c r="T18" i="21"/>
  <c r="T73" i="21"/>
  <c r="T50" i="21"/>
  <c r="T38" i="21"/>
  <c r="T72" i="21"/>
  <c r="T13" i="21"/>
  <c r="E9" i="8"/>
  <c r="I9" i="8" s="1"/>
  <c r="Q39" i="9"/>
  <c r="Q58" i="9" s="1"/>
  <c r="Q69" i="9" s="1"/>
  <c r="Q88" i="9" s="1"/>
  <c r="Q99" i="9" s="1"/>
  <c r="Q118" i="9" s="1"/>
  <c r="Q129" i="9" s="1"/>
  <c r="Q146" i="9" s="1"/>
  <c r="Q149" i="9" s="1"/>
  <c r="T66" i="21"/>
  <c r="T76" i="21"/>
  <c r="N9" i="15"/>
  <c r="M21" i="15"/>
  <c r="T71" i="21"/>
  <c r="T48" i="21"/>
  <c r="T25" i="21"/>
  <c r="T12" i="21"/>
  <c r="T65" i="21"/>
  <c r="T70" i="21"/>
  <c r="T47" i="21"/>
  <c r="T43" i="21"/>
  <c r="T46" i="21"/>
  <c r="T23" i="21"/>
  <c r="T9" i="21"/>
  <c r="T22" i="21"/>
  <c r="T67" i="21"/>
  <c r="T44" i="21"/>
  <c r="T21" i="21"/>
  <c r="O64" i="21"/>
  <c r="O82" i="21" s="1"/>
  <c r="G11" i="18"/>
  <c r="M11" i="18"/>
  <c r="C149" i="9"/>
  <c r="O39" i="9"/>
  <c r="O58" i="9" s="1"/>
  <c r="O69" i="9" s="1"/>
  <c r="O88" i="9" s="1"/>
  <c r="O99" i="9" s="1"/>
  <c r="O118" i="9" s="1"/>
  <c r="O129" i="9" s="1"/>
  <c r="O146" i="9" s="1"/>
  <c r="O149" i="9" s="1"/>
  <c r="E39" i="9"/>
  <c r="E58" i="9" s="1"/>
  <c r="E69" i="9" s="1"/>
  <c r="E88" i="9" s="1"/>
  <c r="E99" i="9" s="1"/>
  <c r="E118" i="9" s="1"/>
  <c r="E129" i="9" s="1"/>
  <c r="E146" i="9" s="1"/>
  <c r="M39" i="9"/>
  <c r="M58" i="9" s="1"/>
  <c r="M69" i="9" s="1"/>
  <c r="M88" i="9" s="1"/>
  <c r="M99" i="9" s="1"/>
  <c r="M118" i="9" s="1"/>
  <c r="M129" i="9" s="1"/>
  <c r="M146" i="9" s="1"/>
  <c r="M149" i="9" s="1"/>
  <c r="I28" i="9"/>
  <c r="I39" i="9" s="1"/>
  <c r="I58" i="9" s="1"/>
  <c r="I69" i="9" s="1"/>
  <c r="I88" i="9" s="1"/>
  <c r="I99" i="9" s="1"/>
  <c r="I118" i="9" s="1"/>
  <c r="I129" i="9" s="1"/>
  <c r="I146" i="9" s="1"/>
  <c r="S28" i="9"/>
  <c r="S39" i="9" s="1"/>
  <c r="S58" i="9" s="1"/>
  <c r="S69" i="9" s="1"/>
  <c r="S88" i="9" s="1"/>
  <c r="S99" i="9" s="1"/>
  <c r="S118" i="9" s="1"/>
  <c r="S129" i="9" s="1"/>
  <c r="S146" i="9" s="1"/>
  <c r="M37" i="19"/>
  <c r="M56" i="19" s="1"/>
  <c r="M66" i="19" s="1"/>
  <c r="M86" i="19" s="1"/>
  <c r="E37" i="19"/>
  <c r="E56" i="19" s="1"/>
  <c r="E66" i="19" s="1"/>
  <c r="E86" i="19" s="1"/>
  <c r="O37" i="19"/>
  <c r="O56" i="19" s="1"/>
  <c r="O66" i="19" s="1"/>
  <c r="O86" i="19" s="1"/>
  <c r="I27" i="19"/>
  <c r="T70" i="19"/>
  <c r="T22" i="19"/>
  <c r="T73" i="19"/>
  <c r="T54" i="19"/>
  <c r="T25" i="19"/>
  <c r="T21" i="19"/>
  <c r="T50" i="19"/>
  <c r="T80" i="19"/>
  <c r="T68" i="19"/>
  <c r="T20" i="19"/>
  <c r="T10" i="19"/>
  <c r="I26" i="21"/>
  <c r="C36" i="21"/>
  <c r="V17" i="21"/>
  <c r="T11" i="21"/>
  <c r="V105" i="21"/>
  <c r="T10" i="21"/>
  <c r="V104" i="21"/>
  <c r="T53" i="21"/>
  <c r="T17" i="21"/>
  <c r="V79" i="21"/>
  <c r="T52" i="21"/>
  <c r="T16" i="21"/>
  <c r="V16" i="21"/>
  <c r="T78" i="21"/>
  <c r="T24" i="21"/>
  <c r="T15" i="21"/>
  <c r="V77" i="21"/>
  <c r="V42" i="21"/>
  <c r="V15" i="21"/>
  <c r="V95" i="21"/>
  <c r="T19" i="21"/>
  <c r="V97" i="21"/>
  <c r="V45" i="21"/>
  <c r="V10" i="21"/>
  <c r="T37" i="21"/>
  <c r="V24" i="21"/>
  <c r="T77" i="21"/>
  <c r="T69" i="21"/>
  <c r="T42" i="21"/>
  <c r="T14" i="21"/>
  <c r="V68" i="21"/>
  <c r="V49" i="21"/>
  <c r="V41" i="21"/>
  <c r="V14" i="21"/>
  <c r="V94" i="21"/>
  <c r="V107" i="21"/>
  <c r="T45" i="21"/>
  <c r="V99" i="21"/>
  <c r="T68" i="21"/>
  <c r="T49" i="21"/>
  <c r="T41" i="21"/>
  <c r="V75" i="21"/>
  <c r="V67" i="21"/>
  <c r="V93" i="21"/>
  <c r="V106" i="21"/>
  <c r="T79" i="21"/>
  <c r="E11" i="13"/>
  <c r="E12" i="13" s="1"/>
  <c r="G21" i="15"/>
  <c r="I10" i="13"/>
  <c r="I12" i="13" s="1"/>
  <c r="K11" i="7"/>
  <c r="K14" i="7" s="1"/>
  <c r="L10" i="7"/>
  <c r="L9" i="7"/>
  <c r="I11" i="7"/>
  <c r="C89" i="2"/>
  <c r="G91" i="2"/>
  <c r="E91" i="2"/>
  <c r="M39" i="2"/>
  <c r="M57" i="2" s="1"/>
  <c r="M68" i="2" s="1"/>
  <c r="M86" i="2" s="1"/>
  <c r="O89" i="2"/>
  <c r="W90" i="2"/>
  <c r="I89" i="2"/>
  <c r="Y28" i="2"/>
  <c r="O92" i="21" l="1"/>
  <c r="U85" i="9"/>
  <c r="K113" i="9"/>
  <c r="Q37" i="19"/>
  <c r="Q56" i="19" s="1"/>
  <c r="Q66" i="19" s="1"/>
  <c r="Q86" i="19" s="1"/>
  <c r="I37" i="19"/>
  <c r="I56" i="19" s="1"/>
  <c r="I66" i="19" s="1"/>
  <c r="I86" i="19" s="1"/>
  <c r="C54" i="21"/>
  <c r="C64" i="21" s="1"/>
  <c r="I36" i="21"/>
  <c r="I54" i="21" s="1"/>
  <c r="I64" i="21" s="1"/>
  <c r="I82" i="21" s="1"/>
  <c r="I92" i="21" s="1"/>
  <c r="I108" i="21" s="1"/>
  <c r="L11" i="7"/>
  <c r="I14" i="7"/>
  <c r="Y39" i="2"/>
  <c r="Y57" i="2" s="1"/>
  <c r="Y68" i="2" s="1"/>
  <c r="Y86" i="2" s="1"/>
  <c r="O108" i="21" l="1"/>
  <c r="U86" i="9"/>
  <c r="U134" i="9"/>
  <c r="U112" i="9"/>
  <c r="U144" i="9"/>
  <c r="U41" i="9"/>
  <c r="U70" i="9"/>
  <c r="K27" i="9"/>
  <c r="U111" i="9"/>
  <c r="U72" i="9"/>
  <c r="E8" i="8"/>
  <c r="I8" i="8" s="1"/>
  <c r="I11" i="8" s="1"/>
  <c r="U135" i="9"/>
  <c r="U26" i="9"/>
  <c r="U55" i="9"/>
  <c r="U47" i="9"/>
  <c r="U21" i="9"/>
  <c r="U132" i="9"/>
  <c r="U46" i="9"/>
  <c r="U53" i="9"/>
  <c r="U15" i="9"/>
  <c r="U114" i="9"/>
  <c r="U12" i="9"/>
  <c r="U51" i="9"/>
  <c r="U136" i="9"/>
  <c r="U83" i="9"/>
  <c r="U71" i="9"/>
  <c r="U17" i="9"/>
  <c r="U75" i="9"/>
  <c r="U101" i="9"/>
  <c r="U45" i="9"/>
  <c r="U100" i="9"/>
  <c r="U42" i="9"/>
  <c r="U107" i="9"/>
  <c r="U87" i="9"/>
  <c r="U103" i="9"/>
  <c r="U105" i="9"/>
  <c r="U113" i="9"/>
  <c r="U140" i="9"/>
  <c r="U131" i="9"/>
  <c r="U44" i="9"/>
  <c r="U138" i="9"/>
  <c r="U141" i="9"/>
  <c r="U81" i="9"/>
  <c r="U115" i="9"/>
  <c r="U80" i="9"/>
  <c r="U18" i="9"/>
  <c r="U24" i="9"/>
  <c r="U20" i="9"/>
  <c r="U16" i="9"/>
  <c r="U137" i="9"/>
  <c r="U130" i="9"/>
  <c r="U10" i="9"/>
  <c r="U139" i="9"/>
  <c r="U48" i="9"/>
  <c r="U73" i="9"/>
  <c r="U50" i="9"/>
  <c r="U11" i="9"/>
  <c r="U79" i="9"/>
  <c r="U104" i="9"/>
  <c r="U133" i="9"/>
  <c r="U13" i="9"/>
  <c r="U43" i="9"/>
  <c r="U76" i="9"/>
  <c r="U56" i="9"/>
  <c r="U110" i="9"/>
  <c r="U49" i="9"/>
  <c r="K111" i="9"/>
  <c r="U106" i="9"/>
  <c r="U22" i="9"/>
  <c r="U23" i="9"/>
  <c r="U116" i="9"/>
  <c r="U84" i="9"/>
  <c r="U40" i="9"/>
  <c r="K131" i="9"/>
  <c r="K87" i="9"/>
  <c r="K48" i="9"/>
  <c r="K86" i="9"/>
  <c r="K23" i="9"/>
  <c r="U27" i="9"/>
  <c r="U109" i="9"/>
  <c r="K22" i="9"/>
  <c r="U142" i="9"/>
  <c r="U117" i="9"/>
  <c r="U52" i="9"/>
  <c r="U143" i="9"/>
  <c r="U14" i="9"/>
  <c r="U78" i="9"/>
  <c r="U82" i="9"/>
  <c r="U77" i="9"/>
  <c r="U74" i="9"/>
  <c r="U57" i="9"/>
  <c r="U25" i="9"/>
  <c r="K78" i="9"/>
  <c r="K17" i="9"/>
  <c r="K42" i="9"/>
  <c r="K53" i="9"/>
  <c r="K142" i="9"/>
  <c r="K14" i="9"/>
  <c r="K79" i="9"/>
  <c r="K132" i="9"/>
  <c r="K114" i="9"/>
  <c r="K26" i="9"/>
  <c r="K144" i="9"/>
  <c r="K105" i="9"/>
  <c r="K115" i="9"/>
  <c r="U108" i="9"/>
  <c r="K10" i="9"/>
  <c r="K41" i="9"/>
  <c r="K135" i="9"/>
  <c r="K100" i="9"/>
  <c r="K137" i="9"/>
  <c r="K16" i="9"/>
  <c r="K56" i="9"/>
  <c r="K24" i="9"/>
  <c r="K43" i="9"/>
  <c r="K13" i="9"/>
  <c r="K70" i="9"/>
  <c r="K15" i="9"/>
  <c r="U102" i="9"/>
  <c r="K145" i="9"/>
  <c r="K143" i="9"/>
  <c r="K139" i="9"/>
  <c r="K134" i="9"/>
  <c r="K50" i="9"/>
  <c r="K44" i="9"/>
  <c r="K80" i="9"/>
  <c r="K57" i="9"/>
  <c r="U54" i="9"/>
  <c r="U19" i="9"/>
  <c r="K12" i="9"/>
  <c r="K20" i="9"/>
  <c r="K116" i="9"/>
  <c r="K82" i="9"/>
  <c r="K141" i="9"/>
  <c r="K71" i="9"/>
  <c r="K133" i="9"/>
  <c r="K140" i="9"/>
  <c r="K112" i="9"/>
  <c r="K136" i="9"/>
  <c r="K54" i="9"/>
  <c r="K109" i="9"/>
  <c r="K18" i="9"/>
  <c r="K51" i="9"/>
  <c r="K46" i="9"/>
  <c r="K103" i="9"/>
  <c r="K77" i="9"/>
  <c r="K104" i="9"/>
  <c r="K11" i="9"/>
  <c r="K45" i="9"/>
  <c r="K84" i="9"/>
  <c r="K19" i="9"/>
  <c r="K72" i="9"/>
  <c r="K47" i="9"/>
  <c r="C82" i="21"/>
  <c r="C92" i="21" s="1"/>
  <c r="C108" i="21" s="1"/>
  <c r="E148" i="9"/>
  <c r="E149" i="9" s="1"/>
  <c r="Y89" i="2"/>
  <c r="M89" i="2"/>
  <c r="Q88" i="2"/>
  <c r="Q89" i="2" s="1"/>
  <c r="Q26" i="21"/>
  <c r="E11" i="8" l="1"/>
  <c r="G8" i="8" s="1"/>
  <c r="U28" i="9"/>
  <c r="U39" i="9" s="1"/>
  <c r="U58" i="9" s="1"/>
  <c r="K28" i="9"/>
  <c r="K39" i="9" s="1"/>
  <c r="K58" i="9" s="1"/>
  <c r="K69" i="9" s="1"/>
  <c r="K88" i="9" s="1"/>
  <c r="K99" i="9" s="1"/>
  <c r="K118" i="9" s="1"/>
  <c r="K129" i="9" s="1"/>
  <c r="K146" i="9" s="1"/>
  <c r="U109" i="21"/>
  <c r="T20" i="21"/>
  <c r="G10" i="8" l="1"/>
  <c r="G9" i="8"/>
  <c r="E14" i="8"/>
  <c r="U69" i="9"/>
  <c r="U88" i="9" s="1"/>
  <c r="U99" i="9" s="1"/>
  <c r="U118" i="9" s="1"/>
  <c r="U129" i="9" s="1"/>
  <c r="U146" i="9" s="1"/>
  <c r="Q36" i="21"/>
  <c r="G11" i="8" l="1"/>
  <c r="Q54" i="21"/>
  <c r="Q64" i="21" l="1"/>
  <c r="Q82" i="21" l="1"/>
  <c r="S148" i="9"/>
  <c r="S149" i="9" s="1"/>
  <c r="U89" i="2"/>
  <c r="Q92" i="21" l="1"/>
  <c r="Q108" i="21" l="1"/>
  <c r="S109" i="21" s="1"/>
</calcChain>
</file>

<file path=xl/sharedStrings.xml><?xml version="1.0" encoding="utf-8"?>
<sst xmlns="http://schemas.openxmlformats.org/spreadsheetml/2006/main" count="1103" uniqueCount="220">
  <si>
    <t>صندوق سرمایه گذاری بخشی پتروشیمی دماوند</t>
  </si>
  <si>
    <t>صورت وضعیت پرتفوی</t>
  </si>
  <si>
    <t>برای ماه منتهی به 1404/03/31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</si>
  <si>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</si>
  <si>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</si>
  <si>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</si>
  <si>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</si>
  <si>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</si>
  <si>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</si>
  <si>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</si>
  <si>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</si>
  <si>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</si>
  <si>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</si>
  <si>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</si>
  <si>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</si>
  <si>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</si>
  <si>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</si>
  <si>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ایران‌ خودرو</t>
  </si>
  <si>
    <t>ایمن خودرو شرق</t>
  </si>
  <si>
    <t>بانک تجارت</t>
  </si>
  <si>
    <t>بانک صادرات ایران</t>
  </si>
  <si>
    <t>بانک ملت</t>
  </si>
  <si>
    <t>پالایش نفت اصفهان</t>
  </si>
  <si>
    <t>پاکدیس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</si>
  <si>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</si>
  <si>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</si>
  <si>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</si>
  <si>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</si>
  <si>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</si>
  <si>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</si>
  <si>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</si>
  <si>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</si>
  <si>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</si>
  <si>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</si>
  <si>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</si>
  <si>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تایدواترخاورمیانه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</si>
  <si>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</si>
  <si>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</si>
  <si>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</si>
  <si>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</si>
  <si>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</si>
  <si>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</si>
  <si>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ذوب آهن اصفهان</t>
  </si>
  <si>
    <t>سرمایه گذاری تامین اجتماعی</t>
  </si>
  <si>
    <t>سیمان آبیک</t>
  </si>
  <si>
    <t>سیمان ساوه</t>
  </si>
  <si>
    <t>صنایع پتروشیمی خلیج فارس</t>
  </si>
  <si>
    <t>صنایع پتروشیمی دهدشت</t>
  </si>
  <si>
    <t>صنایع شیمیایی کیمیاگران امروز</t>
  </si>
  <si>
    <t>فرانسوز یزد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</si>
  <si>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</si>
  <si>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</si>
  <si>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</si>
  <si>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</si>
  <si>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</si>
  <si>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</si>
  <si>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کاشی‌ پارس‌</t>
  </si>
  <si>
    <t>کربن‌ ایران‌</t>
  </si>
  <si>
    <t>کلر پارس</t>
  </si>
  <si>
    <t>سرمایه‌گذاری صنایع پتروشیمی‌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</si>
  <si>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</si>
  <si>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</si>
  <si>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</si>
  <si>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</si>
  <si>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</si>
  <si>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</si>
  <si>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</si>
  <si>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</si>
  <si>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فروش</t>
  </si>
  <si>
    <t>موقعیت فروش</t>
  </si>
  <si>
    <t>-</t>
  </si>
  <si>
    <t>1404/03/07</t>
  </si>
  <si>
    <t>اختیار خرید</t>
  </si>
  <si>
    <t>1404/03/13</t>
  </si>
  <si>
    <t>1404/03/21</t>
  </si>
  <si>
    <t>1404/04/18</t>
  </si>
  <si>
    <t>1404/04/04</t>
  </si>
  <si>
    <t>موقعیت خرید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</si>
  <si>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</si>
  <si>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</si>
  <si>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</si>
  <si>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</si>
  <si>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</si>
  <si>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</si>
  <si>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</si>
  <si>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</si>
  <si>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</si>
  <si>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</si>
  <si>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سایر درآمدها</t>
  </si>
  <si>
    <t>سهام</t>
  </si>
  <si>
    <t>درآمد سود سهام</t>
  </si>
  <si>
    <t>درآمد تغییر ارزش</t>
  </si>
  <si>
    <t>درآمد فروش</t>
  </si>
  <si>
    <t>توسعه نیشکر و  صنایع جانبی</t>
  </si>
  <si>
    <t>صنعتی‌ آما</t>
  </si>
  <si>
    <t>مدیریت نیروگاهی ایرانیان مپنا</t>
  </si>
  <si>
    <t>پتروشیمی زاگرس</t>
  </si>
  <si>
    <t>زامیاد</t>
  </si>
  <si>
    <t>گروه‌صنعتی‌سپاهان‌</t>
  </si>
  <si>
    <t>صبا فولاد خلیج فارس</t>
  </si>
  <si>
    <t>صنایع ارتباطی آوا</t>
  </si>
  <si>
    <t>کاشی‌ الوند</t>
  </si>
  <si>
    <t>تامین‌ ماسه‌ ریخته‌گری‌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</si>
  <si>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</si>
  <si>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</si>
  <si>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</si>
  <si>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</si>
  <si>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</si>
  <si>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</si>
  <si>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</si>
  <si>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</si>
  <si>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خالص بهای فروش</t>
  </si>
  <si>
    <t>ارزش دفتری</t>
  </si>
  <si>
    <t>سود (زیان) ناشی از اعمال اختیار معامله سهام</t>
  </si>
  <si>
    <t>سود(زیان)اعمال</t>
  </si>
  <si>
    <t>1404/03/11</t>
  </si>
  <si>
    <t>ضخود30991</t>
  </si>
  <si>
    <t>گزارش افشا پرتفوی ماهانه</t>
  </si>
  <si>
    <t>در اجرای ابلاغیه شماره 12020093 مورخ 1396/09/05 سازمان بورس اوراق بهادار</t>
  </si>
  <si>
    <t>.</t>
  </si>
  <si>
    <t>‫یک ماهه منتهی 31 خرداد ماه 1404</t>
  </si>
  <si>
    <t>1- سرمایه گذاری ها</t>
  </si>
  <si>
    <t>1-1- سرمایه گذاری در سهام و حق تقدم سهام</t>
  </si>
  <si>
    <t>به تاریخ 31 خرداد 1404</t>
  </si>
  <si>
    <t>(مبالغ به ریال)</t>
  </si>
  <si>
    <t>اختیارخرید خودرو-647-1404/03/07</t>
  </si>
  <si>
    <t>اختیارفروش خودرو-647-1404/03/07</t>
  </si>
  <si>
    <t>حق تقدم تامین سرمایه دماوند</t>
  </si>
  <si>
    <t>ضخود30961</t>
  </si>
  <si>
    <t>عدم اعمال</t>
  </si>
  <si>
    <t>گروه سرمایه گذاری و توسعه صنایع تکمیلی پتروشیمی خلیج فارس</t>
  </si>
  <si>
    <t>سرمایه گذاری نفت و گاز و پتروشیمی تأمین</t>
  </si>
  <si>
    <t>جمع نقل به صفحه بعد</t>
  </si>
  <si>
    <t>جمع نقل از صفحه بعد</t>
  </si>
  <si>
    <t>ادامه یادداشت 1-1</t>
  </si>
  <si>
    <t>نام اختیار معاملات سهام</t>
  </si>
  <si>
    <t>اختیارخرید شپنا-3873-1404/04/18</t>
  </si>
  <si>
    <t>اختیارخرید وتجارت-500-1404/04/18</t>
  </si>
  <si>
    <t>اختیارخرید خودرو-500-1404/04/04</t>
  </si>
  <si>
    <t>اختیارخرید خودرو-400-1404/04/04</t>
  </si>
  <si>
    <t>اختیارخرید خودرو-588-1404/03/07</t>
  </si>
  <si>
    <t>اختیارخرید شستا-1600-1404/03/13</t>
  </si>
  <si>
    <t>اختیارخرید شستا-1700-1404/03/13</t>
  </si>
  <si>
    <t>اختیارخرید وبملت-2640-1404/03/21</t>
  </si>
  <si>
    <t>اختیارخرید ذوب-400-1404/03/21</t>
  </si>
  <si>
    <t>اختیارخرید ذوب-500-1404/03/21</t>
  </si>
  <si>
    <t>اختیارخرید وبصادر-600-1404/03/21</t>
  </si>
  <si>
    <t>اختیارخرید وبصادر-700-1404/03/21</t>
  </si>
  <si>
    <t>اختیارخرید وتجارت-600-1404/04/18</t>
  </si>
  <si>
    <t>اختیارفروش خودرو-588-1404/03/07</t>
  </si>
  <si>
    <t>بانک سینا</t>
  </si>
  <si>
    <t>بانک پاسارگاد</t>
  </si>
  <si>
    <t>1-2- سرمایه‌گذاری در  سپرده‌ بانکی</t>
  </si>
  <si>
    <t>درآمد حاصل از سرمایه گذاری در سپرده بانکی</t>
  </si>
  <si>
    <t>2- درآمد حاصل از سرمایه گذاری ها</t>
  </si>
  <si>
    <t>2-1</t>
  </si>
  <si>
    <t>2-2</t>
  </si>
  <si>
    <t>2-3</t>
  </si>
  <si>
    <t>حق تقدم توکا رنگ فولاد سپاهان</t>
  </si>
  <si>
    <t>طی خرداد ماه</t>
  </si>
  <si>
    <t>از ابتدای سال مالی تا پایان خرداد ماه</t>
  </si>
  <si>
    <t>یک ماهه منتهی به 31 خرداد 1404</t>
  </si>
  <si>
    <t>2-1- درآمد حاصل از سرمایه گذاری در سهام و حق تقدم سهام و اختیار معاملات سهام</t>
  </si>
  <si>
    <t>2-2- درآمد حاصل از سرمایه گذاری در سپرده بانکی</t>
  </si>
  <si>
    <t>یادداشت 1-1-2</t>
  </si>
  <si>
    <t>یادداشت 2-1-2</t>
  </si>
  <si>
    <t>یادداشت 3-1-2</t>
  </si>
  <si>
    <t>یادداشت1-2-2</t>
  </si>
  <si>
    <t>2-3- سایر درآمدها</t>
  </si>
  <si>
    <t>2-1-1- درآمد سود سهام</t>
  </si>
  <si>
    <t>2-2-1- سود سپرده بانکی</t>
  </si>
  <si>
    <t>سود (زیان) ناشی از تغییر قیمت</t>
  </si>
  <si>
    <t>2-1-2- درآمد ناشی از تغییر قیمت سهام و حق تقدم سهام و اختیار معاملات سهام</t>
  </si>
  <si>
    <t>اختیارخرید خودرو-400-1404/04/04(ضخود40481)</t>
  </si>
  <si>
    <t>اختیارخرید خودرو-500-1404/04/04(ضخود40491)</t>
  </si>
  <si>
    <t>اختیارخرید خودرو-588-1404/02/03(ضخود20611)</t>
  </si>
  <si>
    <t>اختیارخرید خودرو-529-1404/02/03(ضخود20601)</t>
  </si>
  <si>
    <t>اختیارخرید خودرو-471-1404/03/07(ضخود30961)</t>
  </si>
  <si>
    <t>(اختیارخرید وتجارت-500-1404/04/18(ضجار40151</t>
  </si>
  <si>
    <t>اختیارخرید شپنا-3873-1404/04/18(ضشنا40181)</t>
  </si>
  <si>
    <t>سود (زیان) ناشی از فروش</t>
  </si>
  <si>
    <t>2-1-3- سود حاصل از فروش سهام و حق تقدم سهام و اختیار معاملات سهام</t>
  </si>
  <si>
    <t>درآمد حاصل از تنزیل سود سهام دریافتنی</t>
  </si>
  <si>
    <t>درآمد حاصل از تعدیل کارمزد کارگزار</t>
  </si>
  <si>
    <t>اختیارخرید خودرو-647-1404/03/07(ضخود30991)</t>
  </si>
  <si>
    <t>اختیارفروش خودرو-647-1404/03/07(طخود30991)</t>
  </si>
  <si>
    <t>اختیارفروش خودرو-588-1404/03/07(طخود30981)</t>
  </si>
  <si>
    <t>اختیارخرید وتجارت-590-1404/02/17(ضجار20541)</t>
  </si>
  <si>
    <t>اختیارخرید شپنا-3521-1404/02/17(ضشنا20501)</t>
  </si>
  <si>
    <t>اختیارخرید وتجارت-600-1404/04/18(ضجار40161)</t>
  </si>
  <si>
    <t>اختیارخرید وبملت-2640-1404/03/21(ضملت30541)</t>
  </si>
  <si>
    <t>اختیارخرید وبصادر-700-1404/03/21(ضصاد30531)</t>
  </si>
  <si>
    <t>اختیارخرید شستا-1600-1404/03/13(ضستا30311)</t>
  </si>
  <si>
    <t>اختیارخرید شستا-1700-1404/03/13(ضستا30321)</t>
  </si>
  <si>
    <t>اختیارخرید ذوب-500-1404/03/21(ضذوب30391)</t>
  </si>
  <si>
    <t>اختیارخرید ذوب-400-1404/03/21(ضذوب30381)</t>
  </si>
  <si>
    <t>اختیارخرید وبصادر-600-1404/03/21(ضصاد30521)</t>
  </si>
  <si>
    <t>اختیارخرید خودرو-588-1404/03/07(ضخود30981)</t>
  </si>
  <si>
    <t>ادامه یادداشت 2-1-2</t>
  </si>
  <si>
    <t>اختیارخ ذوب-500-1404/03/21(ضذوب30391)</t>
  </si>
  <si>
    <t>اختیارخرید شستا-1500-1404/02/10(ضستا20411)</t>
  </si>
  <si>
    <t>اختیارخرید ذوب-400-1404/02/24(ضذوب20021)</t>
  </si>
  <si>
    <t>اختیارخرید شستا-1300-1404/02/10(ضستا20391)</t>
  </si>
  <si>
    <t>اختیارخرید شستا-1300-1404/01/20(ضستا01271)</t>
  </si>
  <si>
    <t>اختیارخرید شپنا-3521-1404/03/07(ضشنا20501)</t>
  </si>
  <si>
    <t>اختیارخرید ذوب-500-1404/02/24(ضذوب20031)</t>
  </si>
  <si>
    <t>اختیارخ شستا-1400-1404/01/20(ضستا01281)</t>
  </si>
  <si>
    <t>اختیارخ شپنا-3873-1404/02/17(ضشنا20511)</t>
  </si>
  <si>
    <t>اختیارخ ذوب-500-1404/01/20(ضذوب01141)</t>
  </si>
  <si>
    <t>اختیارخرید شستا-1400-1404/01/20(ضستا01281)</t>
  </si>
  <si>
    <t>اختیارخرید ذوب-500-1404/01/20(ضذوب01141)</t>
  </si>
  <si>
    <t>اختیارخرید شپنا-3873-1404/02/17(ضشنا20511)</t>
  </si>
  <si>
    <t>ادامه یادداشت3-1-2</t>
  </si>
  <si>
    <t>جمع نقل از صفحه قبل</t>
  </si>
  <si>
    <t>ادامه یادداشت 1-2</t>
  </si>
  <si>
    <t>1404/02/10</t>
  </si>
  <si>
    <t>1404/02/24</t>
  </si>
  <si>
    <t>1404/01/20</t>
  </si>
  <si>
    <t>1404/02/17</t>
  </si>
  <si>
    <t>1404/02/03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</si>
</sst>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  <font>
      <b/>
      <u/>
      <sz val="18"/>
      <name val="B Nazanin"/>
      <charset val="178"/>
    </font>
    <font>
      <sz val="18"/>
      <color indexed="8"/>
      <name val="B Nazanin"/>
      <charset val="178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B Nazanin"/>
      <charset val="178"/>
    </font>
    <font>
      <sz val="18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164" fontId="22" fillId="0" borderId="0" applyFont="0" applyFill="0" applyBorder="0" applyAlignment="0" applyProtection="0"/>
  </cellStyleXfs>
  <cellXfs count="15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6" fillId="0" borderId="0" xfId="1" applyFont="1"/>
    <xf numFmtId="0" fontId="7" fillId="0" borderId="0" xfId="1" applyFont="1"/>
    <xf numFmtId="0" fontId="9" fillId="0" borderId="0" xfId="1" applyFont="1"/>
    <xf numFmtId="0" fontId="8" fillId="0" borderId="0" xfId="1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37" fontId="1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37" fontId="13" fillId="0" borderId="3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left"/>
    </xf>
    <xf numFmtId="37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3" fillId="0" borderId="0" xfId="0" applyFont="1" applyAlignment="1">
      <alignment horizontal="right" vertical="center" readingOrder="2"/>
    </xf>
    <xf numFmtId="10" fontId="13" fillId="0" borderId="0" xfId="0" applyNumberFormat="1" applyFont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10" fontId="13" fillId="0" borderId="1" xfId="0" applyNumberFormat="1" applyFont="1" applyBorder="1" applyAlignment="1">
      <alignment horizontal="center" vertical="center"/>
    </xf>
    <xf numFmtId="10" fontId="12" fillId="0" borderId="0" xfId="0" applyNumberFormat="1" applyFont="1" applyAlignment="1">
      <alignment horizontal="left"/>
    </xf>
    <xf numFmtId="10" fontId="13" fillId="0" borderId="6" xfId="0" applyNumberFormat="1" applyFont="1" applyBorder="1" applyAlignment="1">
      <alignment horizontal="center" vertical="center"/>
    </xf>
    <xf numFmtId="37" fontId="13" fillId="0" borderId="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3" fillId="0" borderId="6" xfId="0" applyNumberFormat="1" applyFont="1" applyBorder="1" applyAlignment="1">
      <alignment horizontal="center" vertical="center"/>
    </xf>
    <xf numFmtId="37" fontId="13" fillId="0" borderId="0" xfId="0" quotePrefix="1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7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37" fontId="13" fillId="0" borderId="7" xfId="0" applyNumberFormat="1" applyFont="1" applyBorder="1" applyAlignment="1">
      <alignment horizontal="center" vertical="center"/>
    </xf>
    <xf numFmtId="9" fontId="13" fillId="0" borderId="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3" fontId="13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4" fillId="0" borderId="5" xfId="0" applyFont="1" applyBorder="1" applyAlignment="1">
      <alignment horizontal="center" wrapText="1"/>
    </xf>
    <xf numFmtId="0" fontId="19" fillId="0" borderId="0" xfId="0" applyFont="1" applyBorder="1" applyAlignment="1">
      <alignment vertical="center"/>
    </xf>
    <xf numFmtId="37" fontId="0" fillId="0" borderId="0" xfId="0" applyNumberFormat="1" applyAlignment="1">
      <alignment horizontal="left"/>
    </xf>
    <xf numFmtId="37" fontId="2" fillId="0" borderId="0" xfId="0" applyNumberFormat="1" applyFont="1" applyAlignment="1">
      <alignment horizontal="right" vertical="center"/>
    </xf>
    <xf numFmtId="37" fontId="21" fillId="0" borderId="0" xfId="0" applyNumberFormat="1" applyFont="1" applyAlignment="1">
      <alignment horizontal="left"/>
    </xf>
    <xf numFmtId="37" fontId="20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vertical="center"/>
    </xf>
    <xf numFmtId="37" fontId="13" fillId="0" borderId="0" xfId="0" applyNumberFormat="1" applyFont="1" applyBorder="1" applyAlignment="1">
      <alignment vertical="center"/>
    </xf>
    <xf numFmtId="37" fontId="19" fillId="0" borderId="0" xfId="0" applyNumberFormat="1" applyFont="1" applyBorder="1" applyAlignment="1">
      <alignment vertical="center"/>
    </xf>
    <xf numFmtId="37" fontId="21" fillId="0" borderId="0" xfId="0" applyNumberFormat="1" applyFont="1" applyBorder="1" applyAlignment="1">
      <alignment horizontal="left"/>
    </xf>
    <xf numFmtId="37" fontId="14" fillId="0" borderId="5" xfId="0" applyNumberFormat="1" applyFont="1" applyBorder="1" applyAlignment="1">
      <alignment horizontal="center" vertical="center" wrapText="1"/>
    </xf>
    <xf numFmtId="37" fontId="2" fillId="0" borderId="0" xfId="0" applyNumberFormat="1" applyFont="1" applyAlignment="1">
      <alignment vertical="center"/>
    </xf>
    <xf numFmtId="37" fontId="18" fillId="0" borderId="0" xfId="0" applyNumberFormat="1" applyFont="1" applyAlignment="1">
      <alignment horizontal="left"/>
    </xf>
    <xf numFmtId="37" fontId="18" fillId="0" borderId="0" xfId="0" applyNumberFormat="1" applyFont="1" applyBorder="1" applyAlignment="1">
      <alignment horizontal="left"/>
    </xf>
    <xf numFmtId="37" fontId="13" fillId="0" borderId="0" xfId="0" applyNumberFormat="1" applyFont="1" applyBorder="1" applyAlignment="1">
      <alignment horizontal="right" vertical="center"/>
    </xf>
    <xf numFmtId="37" fontId="12" fillId="0" borderId="0" xfId="0" applyNumberFormat="1" applyFont="1" applyBorder="1" applyAlignment="1">
      <alignment horizontal="left"/>
    </xf>
    <xf numFmtId="0" fontId="13" fillId="0" borderId="0" xfId="0" applyFont="1" applyFill="1" applyAlignment="1">
      <alignment horizontal="right" vertical="center"/>
    </xf>
    <xf numFmtId="37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 readingOrder="2"/>
    </xf>
    <xf numFmtId="0" fontId="13" fillId="0" borderId="0" xfId="0" applyFont="1" applyFill="1" applyBorder="1" applyAlignment="1">
      <alignment horizontal="right" vertical="center"/>
    </xf>
    <xf numFmtId="37" fontId="13" fillId="0" borderId="0" xfId="0" applyNumberFormat="1" applyFont="1" applyFill="1" applyBorder="1" applyAlignment="1">
      <alignment vertical="center"/>
    </xf>
    <xf numFmtId="37" fontId="13" fillId="0" borderId="0" xfId="0" applyNumberFormat="1" applyFont="1" applyFill="1" applyAlignment="1">
      <alignment horizontal="right" vertical="center"/>
    </xf>
    <xf numFmtId="37" fontId="14" fillId="0" borderId="0" xfId="0" applyNumberFormat="1" applyFont="1" applyAlignment="1">
      <alignment horizontal="left"/>
    </xf>
    <xf numFmtId="37" fontId="13" fillId="0" borderId="0" xfId="0" applyNumberFormat="1" applyFont="1" applyBorder="1" applyAlignment="1">
      <alignment horizontal="left"/>
    </xf>
    <xf numFmtId="37" fontId="3" fillId="0" borderId="0" xfId="0" applyNumberFormat="1" applyFont="1" applyBorder="1" applyAlignment="1">
      <alignment vertical="center"/>
    </xf>
    <xf numFmtId="37" fontId="13" fillId="0" borderId="0" xfId="0" applyNumberFormat="1" applyFont="1" applyBorder="1" applyAlignment="1">
      <alignment horizontal="right" vertical="top"/>
    </xf>
    <xf numFmtId="37" fontId="12" fillId="0" borderId="0" xfId="0" applyNumberFormat="1" applyFont="1" applyFill="1" applyAlignment="1">
      <alignment horizontal="left"/>
    </xf>
    <xf numFmtId="37" fontId="13" fillId="0" borderId="0" xfId="0" applyNumberFormat="1" applyFont="1" applyFill="1" applyAlignment="1">
      <alignment horizontal="center" vertical="center"/>
    </xf>
    <xf numFmtId="37" fontId="13" fillId="0" borderId="0" xfId="0" applyNumberFormat="1" applyFont="1" applyFill="1" applyAlignment="1">
      <alignment horizontal="left"/>
    </xf>
    <xf numFmtId="37" fontId="13" fillId="0" borderId="0" xfId="0" applyNumberFormat="1" applyFont="1" applyFill="1" applyBorder="1" applyAlignment="1">
      <alignment horizontal="right" vertical="center"/>
    </xf>
    <xf numFmtId="37" fontId="12" fillId="0" borderId="0" xfId="0" applyNumberFormat="1" applyFont="1" applyFill="1" applyBorder="1" applyAlignment="1">
      <alignment horizontal="left"/>
    </xf>
    <xf numFmtId="37" fontId="13" fillId="0" borderId="0" xfId="0" applyNumberFormat="1" applyFont="1" applyFill="1" applyBorder="1" applyAlignment="1">
      <alignment horizontal="center" vertical="center"/>
    </xf>
    <xf numFmtId="37" fontId="14" fillId="0" borderId="0" xfId="0" applyNumberFormat="1" applyFont="1" applyBorder="1" applyAlignment="1">
      <alignment horizontal="left"/>
    </xf>
    <xf numFmtId="37" fontId="14" fillId="0" borderId="5" xfId="0" applyNumberFormat="1" applyFont="1" applyBorder="1" applyAlignment="1">
      <alignment horizontal="center"/>
    </xf>
    <xf numFmtId="37" fontId="14" fillId="0" borderId="5" xfId="0" applyNumberFormat="1" applyFont="1" applyBorder="1" applyAlignment="1">
      <alignment horizontal="center" vertical="center"/>
    </xf>
    <xf numFmtId="37" fontId="13" fillId="0" borderId="5" xfId="0" applyNumberFormat="1" applyFont="1" applyFill="1" applyBorder="1" applyAlignment="1">
      <alignment horizontal="center" vertical="center"/>
    </xf>
    <xf numFmtId="37" fontId="14" fillId="0" borderId="0" xfId="0" applyNumberFormat="1" applyFont="1" applyBorder="1" applyAlignment="1"/>
    <xf numFmtId="0" fontId="14" fillId="0" borderId="0" xfId="0" applyFont="1" applyAlignment="1">
      <alignment horizontal="left"/>
    </xf>
    <xf numFmtId="37" fontId="2" fillId="0" borderId="0" xfId="0" applyNumberFormat="1" applyFont="1" applyFill="1" applyAlignment="1">
      <alignment vertical="center"/>
    </xf>
    <xf numFmtId="37" fontId="18" fillId="0" borderId="0" xfId="0" applyNumberFormat="1" applyFont="1" applyFill="1" applyAlignment="1">
      <alignment horizontal="left"/>
    </xf>
    <xf numFmtId="37" fontId="14" fillId="0" borderId="5" xfId="0" applyNumberFormat="1" applyFont="1" applyFill="1" applyBorder="1" applyAlignment="1">
      <alignment horizontal="center" vertical="center" wrapText="1"/>
    </xf>
    <xf numFmtId="37" fontId="18" fillId="0" borderId="0" xfId="0" applyNumberFormat="1" applyFont="1" applyFill="1" applyBorder="1" applyAlignment="1">
      <alignment horizontal="left"/>
    </xf>
    <xf numFmtId="37" fontId="13" fillId="0" borderId="0" xfId="0" applyNumberFormat="1" applyFont="1" applyFill="1" applyAlignment="1">
      <alignment horizontal="right" vertical="center" readingOrder="2"/>
    </xf>
    <xf numFmtId="37" fontId="13" fillId="0" borderId="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0" xfId="0" applyFont="1" applyAlignment="1">
      <alignment vertical="top"/>
    </xf>
    <xf numFmtId="37" fontId="19" fillId="0" borderId="0" xfId="0" applyNumberFormat="1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top"/>
    </xf>
    <xf numFmtId="37" fontId="18" fillId="0" borderId="5" xfId="0" applyNumberFormat="1" applyFont="1" applyBorder="1" applyAlignment="1">
      <alignment horizontal="center" vertical="center"/>
    </xf>
    <xf numFmtId="37" fontId="18" fillId="0" borderId="0" xfId="0" applyNumberFormat="1" applyFont="1" applyAlignment="1">
      <alignment horizontal="center" vertical="center"/>
    </xf>
    <xf numFmtId="10" fontId="18" fillId="0" borderId="5" xfId="0" applyNumberFormat="1" applyFont="1" applyBorder="1" applyAlignment="1">
      <alignment horizontal="center" vertical="center"/>
    </xf>
    <xf numFmtId="37" fontId="19" fillId="0" borderId="5" xfId="0" applyNumberFormat="1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 vertical="center"/>
    </xf>
    <xf numFmtId="37" fontId="19" fillId="0" borderId="4" xfId="0" applyNumberFormat="1" applyFont="1" applyBorder="1" applyAlignment="1">
      <alignment horizontal="center" vertical="center"/>
    </xf>
    <xf numFmtId="10" fontId="19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5" fontId="23" fillId="0" borderId="0" xfId="2" applyNumberFormat="1" applyFont="1" applyAlignment="1">
      <alignment horizontal="left"/>
    </xf>
    <xf numFmtId="165" fontId="18" fillId="0" borderId="0" xfId="2" applyNumberFormat="1" applyFont="1" applyAlignment="1">
      <alignment horizontal="left"/>
    </xf>
    <xf numFmtId="37" fontId="13" fillId="0" borderId="6" xfId="0" applyNumberFormat="1" applyFont="1" applyFill="1" applyBorder="1" applyAlignment="1">
      <alignment horizontal="center" vertical="center"/>
    </xf>
    <xf numFmtId="37" fontId="10" fillId="0" borderId="0" xfId="1" applyNumberFormat="1" applyFont="1" applyAlignment="1">
      <alignment horizontal="center" vertical="center"/>
    </xf>
    <xf numFmtId="0" fontId="11" fillId="0" borderId="0" xfId="1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left" readingOrder="2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/>
    </xf>
    <xf numFmtId="37" fontId="17" fillId="0" borderId="0" xfId="0" applyNumberFormat="1" applyFont="1" applyAlignment="1">
      <alignment horizontal="right" vertical="center" readingOrder="2"/>
    </xf>
    <xf numFmtId="37" fontId="14" fillId="0" borderId="2" xfId="0" applyNumberFormat="1" applyFont="1" applyBorder="1" applyAlignment="1">
      <alignment horizontal="center" vertical="center"/>
    </xf>
    <xf numFmtId="37" fontId="14" fillId="0" borderId="5" xfId="0" applyNumberFormat="1" applyFont="1" applyBorder="1" applyAlignment="1">
      <alignment horizontal="center" vertical="center"/>
    </xf>
    <xf numFmtId="37" fontId="14" fillId="0" borderId="5" xfId="0" applyNumberFormat="1" applyFont="1" applyBorder="1" applyAlignment="1">
      <alignment horizontal="center"/>
    </xf>
    <xf numFmtId="37" fontId="16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center" vertical="center"/>
    </xf>
    <xf numFmtId="37" fontId="14" fillId="0" borderId="2" xfId="0" applyNumberFormat="1" applyFont="1" applyFill="1" applyBorder="1" applyAlignment="1">
      <alignment horizontal="center" vertical="center"/>
    </xf>
    <xf numFmtId="37" fontId="14" fillId="0" borderId="5" xfId="0" applyNumberFormat="1" applyFont="1" applyFill="1" applyBorder="1" applyAlignment="1">
      <alignment horizontal="center" vertical="center"/>
    </xf>
    <xf numFmtId="37" fontId="14" fillId="0" borderId="5" xfId="0" applyNumberFormat="1" applyFont="1" applyFill="1" applyBorder="1" applyAlignment="1">
      <alignment horizontal="center"/>
    </xf>
    <xf numFmtId="37" fontId="15" fillId="0" borderId="0" xfId="0" applyNumberFormat="1" applyFont="1" applyFill="1" applyAlignment="1">
      <alignment horizontal="center" vertical="center"/>
    </xf>
    <xf numFmtId="37" fontId="16" fillId="0" borderId="0" xfId="0" applyNumberFormat="1" applyFont="1" applyFill="1" applyAlignment="1">
      <alignment horizontal="right" vertical="center" readingOrder="2"/>
    </xf>
    <xf numFmtId="37" fontId="16" fillId="0" borderId="0" xfId="0" applyNumberFormat="1" applyFont="1" applyFill="1" applyAlignment="1">
      <alignment horizontal="left"/>
    </xf>
    <xf numFmtId="37" fontId="17" fillId="0" borderId="0" xfId="0" applyNumberFormat="1" applyFont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730EE75C-3621-4853-80B0-468A669330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2</xdr:row>
      <xdr:rowOff>156227</xdr:rowOff>
    </xdr:from>
    <xdr:to>
      <xdr:col>6</xdr:col>
      <xdr:colOff>31750</xdr:colOff>
      <xdr:row>17</xdr:row>
      <xdr:rowOff>52917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F886-EB15-40DC-A439-3A87F8AF9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113750" y="748894"/>
          <a:ext cx="2979208" cy="363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6A53-47B6-460E-960E-5FCDF06E70BC}">
  <sheetPr>
    <pageSetUpPr fitToPage="1"/>
  </sheetPr>
  <dimension ref="A1:V36"/>
  <sheetViews>
    <sheetView rightToLeft="1" tabSelected="1" view="pageBreakPreview" zoomScale="90" zoomScaleNormal="100" zoomScaleSheetLayoutView="90" workbookViewId="0">
      <selection activeCell="J11" sqref="J11"/>
    </sheetView>
  </sheetViews>
  <sheetFormatPr defaultColWidth="9.140625" defaultRowHeight="18.75" x14ac:dyDescent="0.45"/>
  <cols>
    <col min="1" max="1" width="3.7109375" style="4" customWidth="1"/>
    <col min="2" max="8" width="13.42578125" style="4" customWidth="1"/>
    <col min="9" max="9" width="9.140625" style="4"/>
    <col min="10" max="10" width="12.42578125" style="4" bestFit="1" customWidth="1"/>
    <col min="11" max="16384" width="9.140625" style="4"/>
  </cols>
  <sheetData>
    <row r="1" spans="1:22" s="3" customFormat="1" ht="24" x14ac:dyDescent="0.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3" customFormat="1" ht="22.5" x14ac:dyDescent="0.55000000000000004"/>
    <row r="3" spans="1:22" s="3" customFormat="1" ht="22.5" x14ac:dyDescent="0.55000000000000004"/>
    <row r="4" spans="1:22" s="3" customFormat="1" ht="22.5" x14ac:dyDescent="0.55000000000000004"/>
    <row r="24" spans="1:8" ht="38.450000000000003" customHeight="1" x14ac:dyDescent="0.65">
      <c r="A24" s="124" t="s">
        <v>0</v>
      </c>
      <c r="B24" s="125"/>
      <c r="C24" s="125"/>
      <c r="D24" s="125"/>
      <c r="E24" s="125"/>
      <c r="F24" s="125"/>
      <c r="G24" s="125"/>
      <c r="H24" s="125"/>
    </row>
    <row r="25" spans="1:8" ht="38.450000000000003" customHeight="1" x14ac:dyDescent="0.65">
      <c r="A25" s="124" t="s">
        <v>117</v>
      </c>
      <c r="B25" s="125"/>
      <c r="C25" s="125"/>
      <c r="D25" s="125"/>
      <c r="E25" s="125"/>
      <c r="F25" s="125"/>
      <c r="G25" s="125"/>
      <c r="H25" s="125"/>
    </row>
    <row r="26" spans="1:8" ht="38.450000000000003" customHeight="1" x14ac:dyDescent="0.65">
      <c r="A26" s="124" t="s">
        <v>118</v>
      </c>
      <c r="B26" s="125"/>
      <c r="C26" s="125"/>
      <c r="D26" s="125"/>
      <c r="E26" s="125"/>
      <c r="F26" s="125"/>
      <c r="G26" s="125"/>
      <c r="H26" s="125"/>
    </row>
    <row r="27" spans="1:8" ht="38.450000000000003" customHeight="1" x14ac:dyDescent="0.65">
      <c r="A27" s="124" t="s">
        <v>120</v>
      </c>
      <c r="B27" s="125"/>
      <c r="C27" s="125"/>
      <c r="D27" s="125"/>
      <c r="E27" s="125"/>
      <c r="F27" s="125"/>
      <c r="G27" s="125"/>
      <c r="H27" s="125"/>
    </row>
    <row r="32" spans="1:8" s="5" customFormat="1" ht="22.5" x14ac:dyDescent="0.45">
      <c r="B32" s="4"/>
      <c r="C32" s="4"/>
      <c r="D32" s="4"/>
      <c r="E32" s="4"/>
      <c r="F32" s="4"/>
      <c r="G32" s="4"/>
      <c r="H32" s="4"/>
    </row>
    <row r="33" spans="1:8" s="5" customFormat="1" ht="22.5" x14ac:dyDescent="0.45">
      <c r="B33" s="4"/>
      <c r="C33" s="4"/>
      <c r="D33" s="4"/>
      <c r="E33" s="4"/>
      <c r="F33" s="4"/>
      <c r="G33" s="4"/>
      <c r="H33" s="4"/>
    </row>
    <row r="36" spans="1:8" x14ac:dyDescent="0.45">
      <c r="A36" s="4" t="s">
        <v>119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11"/>
  <sheetViews>
    <sheetView rightToLeft="1" view="pageBreakPreview" zoomScale="70" zoomScaleNormal="100" zoomScaleSheetLayoutView="70" workbookViewId="0">
      <selection activeCell="K24" sqref="K24"/>
    </sheetView>
  </sheetViews>
  <sheetFormatPr defaultColWidth="8.85546875" defaultRowHeight="15.75" x14ac:dyDescent="0.4"/>
  <cols>
    <col min="1" max="1" width="27" style="6" customWidth="1"/>
    <col min="2" max="2" width="1.28515625" style="6" customWidth="1"/>
    <col min="3" max="3" width="21.28515625" style="6" customWidth="1"/>
    <col min="4" max="4" width="1.28515625" style="6" customWidth="1"/>
    <col min="5" max="5" width="20.28515625" style="6" customWidth="1"/>
    <col min="6" max="6" width="1.28515625" style="6" customWidth="1"/>
    <col min="7" max="7" width="22.140625" style="6" customWidth="1"/>
    <col min="8" max="8" width="1.28515625" style="6" customWidth="1"/>
    <col min="9" max="9" width="18.85546875" style="6" customWidth="1"/>
    <col min="10" max="10" width="1.28515625" style="6" customWidth="1"/>
    <col min="11" max="11" width="20.85546875" style="6" customWidth="1"/>
    <col min="12" max="12" width="1.28515625" style="6" customWidth="1"/>
    <col min="13" max="13" width="20.140625" style="6" customWidth="1"/>
    <col min="14" max="14" width="2" style="6" customWidth="1"/>
    <col min="15" max="15" width="16.7109375" style="6" hidden="1" customWidth="1"/>
    <col min="16" max="16" width="0" style="6" hidden="1" customWidth="1"/>
    <col min="17" max="17" width="13.7109375" style="6" hidden="1" customWidth="1"/>
    <col min="18" max="18" width="0" style="6" hidden="1" customWidth="1"/>
    <col min="19" max="16384" width="8.85546875" style="6"/>
  </cols>
  <sheetData>
    <row r="1" spans="1:22" ht="39.6" customHeight="1" x14ac:dyDescent="0.4">
      <c r="A1" s="126" t="str">
        <f>درآمد!A1</f>
        <v>صندوق سرمایه گذاری بخشی پتروشیمی دماوند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2" ht="39.6" customHeight="1" x14ac:dyDescent="0.4">
      <c r="A2" s="126" t="str">
        <f>درآمد!A2</f>
        <v>صورت وضعیت درآمدها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2" ht="39.6" customHeight="1" x14ac:dyDescent="0.4">
      <c r="A3" s="126" t="str">
        <f>درآمد!A3</f>
        <v>یک ماهه منتهی به 31 خرداد 1404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22" ht="39.6" customHeight="1" x14ac:dyDescent="0.4"/>
    <row r="5" spans="1:22" ht="39.6" customHeight="1" x14ac:dyDescent="0.4">
      <c r="A5" s="127" t="s">
        <v>170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2" ht="39.6" customHeight="1" x14ac:dyDescent="0.75">
      <c r="A6" s="16"/>
      <c r="B6" s="16"/>
      <c r="C6" s="133" t="s">
        <v>124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22" ht="39.6" customHeight="1" thickBot="1" x14ac:dyDescent="0.8">
      <c r="A7" s="144" t="s">
        <v>83</v>
      </c>
      <c r="B7" s="18"/>
      <c r="C7" s="129" t="s">
        <v>159</v>
      </c>
      <c r="D7" s="129"/>
      <c r="E7" s="129"/>
      <c r="F7" s="129"/>
      <c r="G7" s="129"/>
      <c r="H7" s="18"/>
      <c r="I7" s="129" t="s">
        <v>160</v>
      </c>
      <c r="J7" s="129"/>
      <c r="K7" s="129"/>
      <c r="L7" s="129"/>
      <c r="M7" s="129"/>
    </row>
    <row r="8" spans="1:22" ht="39.6" customHeight="1" thickBot="1" x14ac:dyDescent="0.7">
      <c r="A8" s="131"/>
      <c r="B8" s="18"/>
      <c r="C8" s="57" t="s">
        <v>109</v>
      </c>
      <c r="D8" s="55"/>
      <c r="E8" s="57" t="s">
        <v>107</v>
      </c>
      <c r="F8" s="55"/>
      <c r="G8" s="57" t="s">
        <v>110</v>
      </c>
      <c r="H8" s="18"/>
      <c r="I8" s="57" t="s">
        <v>109</v>
      </c>
      <c r="J8" s="55"/>
      <c r="K8" s="57" t="s">
        <v>107</v>
      </c>
      <c r="L8" s="55"/>
      <c r="M8" s="57" t="s">
        <v>110</v>
      </c>
    </row>
    <row r="9" spans="1:22" ht="39.6" customHeight="1" x14ac:dyDescent="0.4">
      <c r="A9" s="49" t="s">
        <v>150</v>
      </c>
      <c r="C9" s="45">
        <v>1101379</v>
      </c>
      <c r="D9" s="9"/>
      <c r="E9" s="45">
        <v>0</v>
      </c>
      <c r="F9" s="9"/>
      <c r="G9" s="45">
        <f>SUM(C9:E9)</f>
        <v>1101379</v>
      </c>
      <c r="H9" s="9"/>
      <c r="I9" s="45">
        <v>545102052</v>
      </c>
      <c r="J9" s="9"/>
      <c r="K9" s="45">
        <v>0</v>
      </c>
      <c r="L9" s="9"/>
      <c r="M9" s="45">
        <f>SUM(I9:K9)</f>
        <v>545102052</v>
      </c>
      <c r="O9" s="22">
        <v>545102052</v>
      </c>
      <c r="P9" s="22">
        <f>O9-I9</f>
        <v>0</v>
      </c>
      <c r="Q9" s="22">
        <v>1101379</v>
      </c>
      <c r="R9" s="22">
        <f>Q9-C9</f>
        <v>0</v>
      </c>
      <c r="S9" s="22"/>
      <c r="T9" s="22"/>
      <c r="U9" s="22"/>
      <c r="V9" s="22"/>
    </row>
    <row r="10" spans="1:22" ht="39.6" customHeight="1" thickBot="1" x14ac:dyDescent="0.45">
      <c r="A10" s="49" t="s">
        <v>151</v>
      </c>
      <c r="C10" s="58">
        <v>1820111</v>
      </c>
      <c r="D10" s="9"/>
      <c r="E10" s="58">
        <v>0</v>
      </c>
      <c r="F10" s="9"/>
      <c r="G10" s="58">
        <f>SUM(C10:E10)</f>
        <v>1820111</v>
      </c>
      <c r="H10" s="9"/>
      <c r="I10" s="58">
        <v>4561077</v>
      </c>
      <c r="J10" s="9"/>
      <c r="K10" s="58">
        <v>0</v>
      </c>
      <c r="L10" s="9"/>
      <c r="M10" s="58">
        <f>SUM(I10:K10)</f>
        <v>4561077</v>
      </c>
      <c r="O10" s="22">
        <v>4561077</v>
      </c>
      <c r="P10" s="22">
        <f>O10-I10</f>
        <v>0</v>
      </c>
      <c r="Q10" s="22">
        <v>1820111</v>
      </c>
      <c r="R10" s="22">
        <f>Q10-C10</f>
        <v>0</v>
      </c>
      <c r="S10" s="22"/>
      <c r="T10" s="22"/>
      <c r="U10" s="22"/>
      <c r="V10" s="22"/>
    </row>
    <row r="11" spans="1:22" ht="39.6" customHeight="1" thickBot="1" x14ac:dyDescent="0.45">
      <c r="A11" s="62" t="s">
        <v>60</v>
      </c>
      <c r="C11" s="56">
        <f>SUM(C9:C10)</f>
        <v>2921490</v>
      </c>
      <c r="D11" s="9"/>
      <c r="E11" s="56">
        <v>0</v>
      </c>
      <c r="F11" s="9"/>
      <c r="G11" s="56">
        <f>SUM(G9:G10)</f>
        <v>2921490</v>
      </c>
      <c r="H11" s="9"/>
      <c r="I11" s="56">
        <f>SUM(I9:I10)</f>
        <v>549663129</v>
      </c>
      <c r="J11" s="9"/>
      <c r="K11" s="56">
        <v>0</v>
      </c>
      <c r="L11" s="9"/>
      <c r="M11" s="56">
        <f>SUM(M9:M10)</f>
        <v>549663129</v>
      </c>
      <c r="S11" s="120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paperSize="9"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13"/>
  <sheetViews>
    <sheetView rightToLeft="1" view="pageBreakPreview" zoomScale="50" zoomScaleNormal="100" zoomScaleSheetLayoutView="50" workbookViewId="0">
      <selection activeCell="AC18" sqref="AC18"/>
    </sheetView>
  </sheetViews>
  <sheetFormatPr defaultColWidth="8.85546875" defaultRowHeight="15.75" x14ac:dyDescent="0.4"/>
  <cols>
    <col min="1" max="1" width="65.7109375" style="24" bestFit="1" customWidth="1"/>
    <col min="2" max="2" width="1.42578125" style="24" customWidth="1"/>
    <col min="3" max="3" width="32.28515625" style="24" customWidth="1"/>
    <col min="4" max="4" width="1.42578125" style="24" customWidth="1"/>
    <col min="5" max="5" width="30.5703125" style="24" customWidth="1"/>
    <col min="6" max="6" width="1.42578125" style="24" customWidth="1"/>
    <col min="7" max="7" width="33" style="24" customWidth="1"/>
    <col min="8" max="8" width="1.42578125" style="24" customWidth="1"/>
    <col min="9" max="9" width="40" style="24" customWidth="1"/>
    <col min="10" max="10" width="1.42578125" style="24" customWidth="1"/>
    <col min="11" max="11" width="30.28515625" style="24" customWidth="1"/>
    <col min="12" max="12" width="1.42578125" style="24" customWidth="1"/>
    <col min="13" max="13" width="32.5703125" style="24" customWidth="1"/>
    <col min="14" max="14" width="1.42578125" style="24" customWidth="1"/>
    <col min="15" max="15" width="30.140625" style="24" customWidth="1"/>
    <col min="16" max="16" width="1.42578125" style="24" customWidth="1"/>
    <col min="17" max="17" width="37.85546875" style="24" bestFit="1" customWidth="1"/>
    <col min="18" max="18" width="1.42578125" style="24" customWidth="1"/>
    <col min="19" max="20" width="21.85546875" style="24" hidden="1" customWidth="1"/>
    <col min="21" max="21" width="22.7109375" style="24" hidden="1" customWidth="1"/>
    <col min="22" max="22" width="21.85546875" style="24" hidden="1" customWidth="1"/>
    <col min="23" max="23" width="25.5703125" style="24" customWidth="1"/>
    <col min="24" max="24" width="22" style="24" bestFit="1" customWidth="1"/>
    <col min="25" max="25" width="20.85546875" style="24" bestFit="1" customWidth="1"/>
    <col min="26" max="16384" width="8.85546875" style="24"/>
  </cols>
  <sheetData>
    <row r="1" spans="1:25" ht="46.15" customHeight="1" x14ac:dyDescent="0.4">
      <c r="A1" s="138" t="str">
        <f>درآمد!A1</f>
        <v>صندوق سرمایه گذاری بخشی پتروشیمی دماوند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25" ht="46.15" customHeight="1" x14ac:dyDescent="0.4">
      <c r="A2" s="138" t="str">
        <f>درآمد!A2</f>
        <v>صورت وضعیت درآمدها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25" ht="46.15" customHeight="1" x14ac:dyDescent="0.4">
      <c r="A3" s="138" t="str">
        <f>درآمد!A3</f>
        <v>یک ماهه منتهی به 31 خرداد 1404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46.15" customHeight="1" x14ac:dyDescent="0.4"/>
    <row r="5" spans="1:25" ht="46.15" customHeight="1" x14ac:dyDescent="0.4">
      <c r="A5" s="139" t="s">
        <v>172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25" ht="46.15" customHeight="1" x14ac:dyDescent="0.75">
      <c r="A6" s="72"/>
      <c r="B6" s="72"/>
      <c r="C6" s="143" t="s">
        <v>124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25" ht="46.15" customHeight="1" thickBot="1" x14ac:dyDescent="0.8">
      <c r="A7" s="140" t="s">
        <v>83</v>
      </c>
      <c r="B7" s="73"/>
      <c r="C7" s="142" t="s">
        <v>159</v>
      </c>
      <c r="D7" s="142"/>
      <c r="E7" s="142"/>
      <c r="F7" s="142"/>
      <c r="G7" s="142"/>
      <c r="H7" s="142"/>
      <c r="I7" s="142"/>
      <c r="J7" s="73"/>
      <c r="K7" s="142" t="s">
        <v>160</v>
      </c>
      <c r="L7" s="142"/>
      <c r="M7" s="142"/>
      <c r="N7" s="142"/>
      <c r="O7" s="142"/>
      <c r="P7" s="142"/>
      <c r="Q7" s="142"/>
    </row>
    <row r="8" spans="1:25" ht="46.15" customHeight="1" thickBot="1" x14ac:dyDescent="0.7">
      <c r="A8" s="141"/>
      <c r="B8" s="73"/>
      <c r="C8" s="71" t="s">
        <v>9</v>
      </c>
      <c r="D8" s="74"/>
      <c r="E8" s="71" t="s">
        <v>11</v>
      </c>
      <c r="F8" s="74"/>
      <c r="G8" s="71" t="s">
        <v>112</v>
      </c>
      <c r="H8" s="74"/>
      <c r="I8" s="71" t="s">
        <v>171</v>
      </c>
      <c r="J8" s="73"/>
      <c r="K8" s="71" t="s">
        <v>9</v>
      </c>
      <c r="L8" s="74"/>
      <c r="M8" s="71" t="s">
        <v>11</v>
      </c>
      <c r="N8" s="74"/>
      <c r="O8" s="71" t="s">
        <v>112</v>
      </c>
      <c r="P8" s="74"/>
      <c r="Q8" s="71" t="s">
        <v>171</v>
      </c>
    </row>
    <row r="9" spans="1:25" ht="46.15" customHeight="1" x14ac:dyDescent="0.4">
      <c r="A9" s="78" t="s">
        <v>46</v>
      </c>
      <c r="C9" s="22">
        <v>45992129</v>
      </c>
      <c r="D9" s="22"/>
      <c r="E9" s="22">
        <v>367576545692</v>
      </c>
      <c r="F9" s="22"/>
      <c r="G9" s="22">
        <v>-397750739742</v>
      </c>
      <c r="H9" s="22"/>
      <c r="I9" s="22">
        <f t="shared" ref="I9:I25" si="0">SUM(E9:G9)</f>
        <v>-30174194050</v>
      </c>
      <c r="K9" s="22">
        <v>45992129</v>
      </c>
      <c r="L9" s="22"/>
      <c r="M9" s="22">
        <v>367576545692</v>
      </c>
      <c r="N9" s="22"/>
      <c r="O9" s="22">
        <v>-330178832461</v>
      </c>
      <c r="P9" s="22"/>
      <c r="Q9" s="22">
        <f t="shared" ref="Q9:Q25" si="1">SUM(M9:O9)</f>
        <v>37397713231</v>
      </c>
      <c r="S9" s="22">
        <v>37397713231</v>
      </c>
      <c r="T9" s="22">
        <f t="shared" ref="T9:T25" si="2">S9-Q9</f>
        <v>0</v>
      </c>
      <c r="U9" s="22">
        <v>-30174194050</v>
      </c>
      <c r="V9" s="22">
        <f t="shared" ref="V9:V25" si="3">U9-I9</f>
        <v>0</v>
      </c>
      <c r="W9" s="22"/>
      <c r="X9" s="22"/>
      <c r="Y9" s="22"/>
    </row>
    <row r="10" spans="1:25" ht="46.15" customHeight="1" x14ac:dyDescent="0.4">
      <c r="A10" s="78" t="s">
        <v>38</v>
      </c>
      <c r="C10" s="22">
        <v>15829190</v>
      </c>
      <c r="D10" s="22"/>
      <c r="E10" s="22">
        <v>213209335629</v>
      </c>
      <c r="F10" s="22"/>
      <c r="G10" s="22">
        <v>-240290878151</v>
      </c>
      <c r="H10" s="22"/>
      <c r="I10" s="22">
        <f t="shared" si="0"/>
        <v>-27081542522</v>
      </c>
      <c r="K10" s="22">
        <v>15829190</v>
      </c>
      <c r="L10" s="22"/>
      <c r="M10" s="22">
        <v>213209335629</v>
      </c>
      <c r="N10" s="22"/>
      <c r="O10" s="22">
        <v>-181770727616</v>
      </c>
      <c r="P10" s="22"/>
      <c r="Q10" s="22">
        <f t="shared" si="1"/>
        <v>31438608013</v>
      </c>
      <c r="S10" s="22">
        <v>31438608013</v>
      </c>
      <c r="T10" s="22">
        <f t="shared" si="2"/>
        <v>0</v>
      </c>
      <c r="U10" s="22">
        <v>-27081542522</v>
      </c>
      <c r="V10" s="22">
        <f t="shared" si="3"/>
        <v>0</v>
      </c>
      <c r="W10" s="22"/>
      <c r="X10" s="22"/>
      <c r="Y10" s="22"/>
    </row>
    <row r="11" spans="1:25" ht="46.15" customHeight="1" x14ac:dyDescent="0.4">
      <c r="A11" s="78" t="s">
        <v>48</v>
      </c>
      <c r="C11" s="22">
        <v>16617157</v>
      </c>
      <c r="D11" s="22"/>
      <c r="E11" s="22">
        <v>51041500389</v>
      </c>
      <c r="F11" s="22"/>
      <c r="G11" s="22">
        <v>-51916969490</v>
      </c>
      <c r="H11" s="22"/>
      <c r="I11" s="22">
        <f t="shared" si="0"/>
        <v>-875469101</v>
      </c>
      <c r="K11" s="22">
        <v>16617157</v>
      </c>
      <c r="L11" s="22"/>
      <c r="M11" s="22">
        <v>51041500389</v>
      </c>
      <c r="N11" s="22"/>
      <c r="O11" s="22">
        <v>-34615712814</v>
      </c>
      <c r="P11" s="22"/>
      <c r="Q11" s="22">
        <f t="shared" si="1"/>
        <v>16425787575</v>
      </c>
      <c r="S11" s="22">
        <v>16425787575</v>
      </c>
      <c r="T11" s="22">
        <f t="shared" si="2"/>
        <v>0</v>
      </c>
      <c r="U11" s="22">
        <v>-875469101</v>
      </c>
      <c r="V11" s="22">
        <f t="shared" si="3"/>
        <v>0</v>
      </c>
      <c r="W11" s="22"/>
      <c r="X11" s="22"/>
      <c r="Y11" s="22"/>
    </row>
    <row r="12" spans="1:25" ht="46.15" customHeight="1" x14ac:dyDescent="0.4">
      <c r="A12" s="78" t="s">
        <v>23</v>
      </c>
      <c r="C12" s="22">
        <v>1300000</v>
      </c>
      <c r="D12" s="22"/>
      <c r="E12" s="22">
        <v>40189441500</v>
      </c>
      <c r="F12" s="22"/>
      <c r="G12" s="22">
        <v>-36571099500</v>
      </c>
      <c r="H12" s="22"/>
      <c r="I12" s="22">
        <f t="shared" si="0"/>
        <v>3618342000</v>
      </c>
      <c r="K12" s="22">
        <v>1300000</v>
      </c>
      <c r="L12" s="22"/>
      <c r="M12" s="22">
        <v>40189441500</v>
      </c>
      <c r="N12" s="22"/>
      <c r="O12" s="22">
        <v>-24204123450</v>
      </c>
      <c r="P12" s="22"/>
      <c r="Q12" s="22">
        <f t="shared" si="1"/>
        <v>15985318050</v>
      </c>
      <c r="S12" s="22">
        <v>15985318050</v>
      </c>
      <c r="T12" s="22">
        <f t="shared" si="2"/>
        <v>0</v>
      </c>
      <c r="U12" s="22">
        <v>3618342000</v>
      </c>
      <c r="V12" s="22">
        <f t="shared" si="3"/>
        <v>0</v>
      </c>
      <c r="W12" s="22"/>
      <c r="X12" s="22"/>
      <c r="Y12" s="22"/>
    </row>
    <row r="13" spans="1:25" ht="46.15" customHeight="1" x14ac:dyDescent="0.4">
      <c r="A13" s="78" t="s">
        <v>58</v>
      </c>
      <c r="C13" s="22">
        <v>1446255</v>
      </c>
      <c r="D13" s="22"/>
      <c r="E13" s="22">
        <v>86618399410</v>
      </c>
      <c r="F13" s="22"/>
      <c r="G13" s="22">
        <v>-83024274953</v>
      </c>
      <c r="H13" s="22"/>
      <c r="I13" s="22">
        <f t="shared" si="0"/>
        <v>3594124457</v>
      </c>
      <c r="K13" s="22">
        <v>1446255</v>
      </c>
      <c r="L13" s="22"/>
      <c r="M13" s="22">
        <v>86618399410</v>
      </c>
      <c r="N13" s="22"/>
      <c r="O13" s="22">
        <v>-73862976316</v>
      </c>
      <c r="P13" s="22"/>
      <c r="Q13" s="22">
        <f t="shared" si="1"/>
        <v>12755423094</v>
      </c>
      <c r="S13" s="22">
        <v>12755423094</v>
      </c>
      <c r="T13" s="22">
        <f t="shared" si="2"/>
        <v>0</v>
      </c>
      <c r="U13" s="22">
        <v>3594124457</v>
      </c>
      <c r="V13" s="22">
        <f t="shared" si="3"/>
        <v>0</v>
      </c>
      <c r="W13" s="22"/>
      <c r="X13" s="22"/>
      <c r="Y13" s="22"/>
    </row>
    <row r="14" spans="1:25" ht="46.15" customHeight="1" x14ac:dyDescent="0.4">
      <c r="A14" s="78" t="s">
        <v>31</v>
      </c>
      <c r="C14" s="22">
        <v>3987226</v>
      </c>
      <c r="D14" s="22"/>
      <c r="E14" s="22">
        <v>185610798908</v>
      </c>
      <c r="F14" s="22"/>
      <c r="G14" s="22">
        <v>-190921891595</v>
      </c>
      <c r="H14" s="22"/>
      <c r="I14" s="22">
        <f t="shared" si="0"/>
        <v>-5311092687</v>
      </c>
      <c r="K14" s="22">
        <v>3987226</v>
      </c>
      <c r="L14" s="22"/>
      <c r="M14" s="22">
        <v>185610798908</v>
      </c>
      <c r="N14" s="22"/>
      <c r="O14" s="22">
        <v>-174077008067</v>
      </c>
      <c r="P14" s="22"/>
      <c r="Q14" s="22">
        <f t="shared" si="1"/>
        <v>11533790841</v>
      </c>
      <c r="S14" s="22">
        <v>11533790841</v>
      </c>
      <c r="T14" s="22">
        <f t="shared" si="2"/>
        <v>0</v>
      </c>
      <c r="U14" s="22">
        <v>-5311092687</v>
      </c>
      <c r="V14" s="22">
        <f t="shared" si="3"/>
        <v>0</v>
      </c>
      <c r="W14" s="22"/>
      <c r="X14" s="22"/>
      <c r="Y14" s="22"/>
    </row>
    <row r="15" spans="1:25" ht="46.15" customHeight="1" x14ac:dyDescent="0.4">
      <c r="A15" s="78" t="s">
        <v>57</v>
      </c>
      <c r="C15" s="22">
        <v>10023776</v>
      </c>
      <c r="D15" s="22"/>
      <c r="E15" s="22">
        <v>109107273134</v>
      </c>
      <c r="F15" s="22"/>
      <c r="G15" s="22">
        <v>-103110529710</v>
      </c>
      <c r="H15" s="22"/>
      <c r="I15" s="22">
        <f t="shared" si="0"/>
        <v>5996743424</v>
      </c>
      <c r="K15" s="22">
        <v>10023776</v>
      </c>
      <c r="L15" s="22"/>
      <c r="M15" s="22">
        <v>109107273134</v>
      </c>
      <c r="N15" s="22"/>
      <c r="O15" s="22">
        <v>-98237142528</v>
      </c>
      <c r="P15" s="22"/>
      <c r="Q15" s="22">
        <f t="shared" si="1"/>
        <v>10870130606</v>
      </c>
      <c r="S15" s="22">
        <v>10870130606</v>
      </c>
      <c r="T15" s="22">
        <f t="shared" si="2"/>
        <v>0</v>
      </c>
      <c r="U15" s="22">
        <v>5996743424</v>
      </c>
      <c r="V15" s="22">
        <f t="shared" si="3"/>
        <v>0</v>
      </c>
      <c r="W15" s="22"/>
      <c r="X15" s="22"/>
      <c r="Y15" s="22"/>
    </row>
    <row r="16" spans="1:25" ht="46.15" customHeight="1" x14ac:dyDescent="0.4">
      <c r="A16" s="81" t="s">
        <v>33</v>
      </c>
      <c r="C16" s="47">
        <v>6635066</v>
      </c>
      <c r="D16" s="22"/>
      <c r="E16" s="47">
        <v>95042413818</v>
      </c>
      <c r="F16" s="22"/>
      <c r="G16" s="47">
        <v>-85742635644</v>
      </c>
      <c r="H16" s="22"/>
      <c r="I16" s="22">
        <f t="shared" si="0"/>
        <v>9299778174</v>
      </c>
      <c r="K16" s="47">
        <v>6635066</v>
      </c>
      <c r="L16" s="22"/>
      <c r="M16" s="47">
        <v>95042413818</v>
      </c>
      <c r="N16" s="22"/>
      <c r="O16" s="47">
        <v>-84357562299</v>
      </c>
      <c r="P16" s="22"/>
      <c r="Q16" s="22">
        <f t="shared" si="1"/>
        <v>10684851519</v>
      </c>
      <c r="S16" s="22">
        <v>10684851519</v>
      </c>
      <c r="T16" s="22">
        <f t="shared" si="2"/>
        <v>0</v>
      </c>
      <c r="U16" s="22">
        <v>9299778174</v>
      </c>
      <c r="V16" s="22">
        <f t="shared" si="3"/>
        <v>0</v>
      </c>
      <c r="W16" s="22"/>
      <c r="X16" s="22"/>
      <c r="Y16" s="22"/>
    </row>
    <row r="17" spans="1:25" ht="46.15" customHeight="1" x14ac:dyDescent="0.4">
      <c r="A17" s="78" t="s">
        <v>54</v>
      </c>
      <c r="C17" s="22">
        <v>20731385</v>
      </c>
      <c r="D17" s="22"/>
      <c r="E17" s="22">
        <v>117877950242</v>
      </c>
      <c r="F17" s="22"/>
      <c r="G17" s="22">
        <v>-126452334131</v>
      </c>
      <c r="H17" s="22"/>
      <c r="I17" s="22">
        <f t="shared" si="0"/>
        <v>-8574383889</v>
      </c>
      <c r="K17" s="22">
        <v>20731385</v>
      </c>
      <c r="L17" s="22"/>
      <c r="M17" s="22">
        <v>117877950242</v>
      </c>
      <c r="N17" s="22"/>
      <c r="O17" s="22">
        <v>-112225013635</v>
      </c>
      <c r="P17" s="22"/>
      <c r="Q17" s="22">
        <f t="shared" si="1"/>
        <v>5652936607</v>
      </c>
      <c r="S17" s="22">
        <v>5652936607</v>
      </c>
      <c r="T17" s="22">
        <f t="shared" si="2"/>
        <v>0</v>
      </c>
      <c r="U17" s="22">
        <v>-8574383889</v>
      </c>
      <c r="V17" s="22">
        <f t="shared" si="3"/>
        <v>0</v>
      </c>
      <c r="W17" s="22"/>
      <c r="X17" s="22"/>
      <c r="Y17" s="22"/>
    </row>
    <row r="18" spans="1:25" ht="46.15" customHeight="1" x14ac:dyDescent="0.4">
      <c r="A18" s="79" t="s">
        <v>130</v>
      </c>
      <c r="C18" s="22">
        <v>35755535</v>
      </c>
      <c r="D18" s="22"/>
      <c r="E18" s="22">
        <v>61844453846</v>
      </c>
      <c r="F18" s="22"/>
      <c r="G18" s="22">
        <v>-67069243912</v>
      </c>
      <c r="H18" s="22"/>
      <c r="I18" s="22">
        <f t="shared" si="0"/>
        <v>-5224790066</v>
      </c>
      <c r="K18" s="22">
        <v>35755535</v>
      </c>
      <c r="L18" s="22"/>
      <c r="M18" s="22">
        <v>61844453846</v>
      </c>
      <c r="N18" s="22"/>
      <c r="O18" s="22">
        <v>-56690749340</v>
      </c>
      <c r="P18" s="22"/>
      <c r="Q18" s="22">
        <f t="shared" si="1"/>
        <v>5153704506</v>
      </c>
      <c r="S18" s="22">
        <v>5153704506</v>
      </c>
      <c r="T18" s="22">
        <f t="shared" si="2"/>
        <v>0</v>
      </c>
      <c r="U18" s="22">
        <v>-5224790066</v>
      </c>
      <c r="V18" s="22">
        <f t="shared" si="3"/>
        <v>0</v>
      </c>
      <c r="W18" s="22"/>
      <c r="X18" s="22"/>
      <c r="Y18" s="22"/>
    </row>
    <row r="19" spans="1:25" ht="46.15" customHeight="1" x14ac:dyDescent="0.4">
      <c r="A19" s="78" t="s">
        <v>27</v>
      </c>
      <c r="C19" s="22">
        <v>571647</v>
      </c>
      <c r="D19" s="22"/>
      <c r="E19" s="22">
        <v>152443274032</v>
      </c>
      <c r="F19" s="22"/>
      <c r="G19" s="22">
        <v>-161296542044</v>
      </c>
      <c r="H19" s="22"/>
      <c r="I19" s="22">
        <f t="shared" si="0"/>
        <v>-8853268012</v>
      </c>
      <c r="K19" s="22">
        <v>571647</v>
      </c>
      <c r="L19" s="22"/>
      <c r="M19" s="22">
        <v>152443274032</v>
      </c>
      <c r="N19" s="22"/>
      <c r="O19" s="22">
        <v>-147340427643</v>
      </c>
      <c r="P19" s="22"/>
      <c r="Q19" s="22">
        <f t="shared" si="1"/>
        <v>5102846389</v>
      </c>
      <c r="S19" s="22">
        <v>5102846389</v>
      </c>
      <c r="T19" s="22">
        <f t="shared" si="2"/>
        <v>0</v>
      </c>
      <c r="U19" s="22">
        <v>-8853268012</v>
      </c>
      <c r="V19" s="22">
        <f t="shared" si="3"/>
        <v>0</v>
      </c>
      <c r="W19" s="22"/>
      <c r="X19" s="22"/>
      <c r="Y19" s="22"/>
    </row>
    <row r="20" spans="1:25" s="87" customFormat="1" ht="46.15" customHeight="1" x14ac:dyDescent="0.4">
      <c r="A20" s="82" t="s">
        <v>178</v>
      </c>
      <c r="C20" s="88">
        <v>85365000</v>
      </c>
      <c r="D20" s="88"/>
      <c r="E20" s="88">
        <v>3840435833</v>
      </c>
      <c r="F20" s="88"/>
      <c r="G20" s="88">
        <v>7680871666</v>
      </c>
      <c r="H20" s="88"/>
      <c r="I20" s="88">
        <v>4859515203</v>
      </c>
      <c r="K20" s="88">
        <v>85365000</v>
      </c>
      <c r="L20" s="88"/>
      <c r="M20" s="88">
        <v>3840435833</v>
      </c>
      <c r="N20" s="88"/>
      <c r="O20" s="88">
        <v>7680871666</v>
      </c>
      <c r="P20" s="88"/>
      <c r="Q20" s="88">
        <v>4859515203</v>
      </c>
      <c r="S20" s="88">
        <v>4859515203</v>
      </c>
      <c r="T20" s="88">
        <f t="shared" si="2"/>
        <v>0</v>
      </c>
      <c r="U20" s="88">
        <v>3989200989</v>
      </c>
      <c r="V20" s="88">
        <f t="shared" si="3"/>
        <v>-870314214</v>
      </c>
      <c r="W20" s="88"/>
      <c r="X20" s="88"/>
      <c r="Y20" s="88"/>
    </row>
    <row r="21" spans="1:25" ht="46.15" customHeight="1" x14ac:dyDescent="0.4">
      <c r="A21" s="78" t="s">
        <v>55</v>
      </c>
      <c r="C21" s="22">
        <v>2336497</v>
      </c>
      <c r="D21" s="22"/>
      <c r="E21" s="22">
        <v>26640162847</v>
      </c>
      <c r="F21" s="22"/>
      <c r="G21" s="22">
        <v>-26802744486</v>
      </c>
      <c r="H21" s="22"/>
      <c r="I21" s="22">
        <f t="shared" si="0"/>
        <v>-162581639</v>
      </c>
      <c r="K21" s="22">
        <v>2336497</v>
      </c>
      <c r="L21" s="22"/>
      <c r="M21" s="22">
        <v>26640162847</v>
      </c>
      <c r="N21" s="22"/>
      <c r="O21" s="22">
        <v>-21964017122</v>
      </c>
      <c r="P21" s="22"/>
      <c r="Q21" s="22">
        <f t="shared" si="1"/>
        <v>4676145725</v>
      </c>
      <c r="S21" s="22">
        <v>4676145725</v>
      </c>
      <c r="T21" s="22">
        <f t="shared" si="2"/>
        <v>0</v>
      </c>
      <c r="U21" s="22">
        <v>-162581639</v>
      </c>
      <c r="V21" s="22">
        <f t="shared" si="3"/>
        <v>0</v>
      </c>
      <c r="W21" s="22"/>
      <c r="X21" s="22"/>
      <c r="Y21" s="22"/>
    </row>
    <row r="22" spans="1:25" ht="46.15" customHeight="1" x14ac:dyDescent="0.4">
      <c r="A22" s="78" t="s">
        <v>28</v>
      </c>
      <c r="C22" s="22">
        <v>4087342</v>
      </c>
      <c r="D22" s="22"/>
      <c r="E22" s="22">
        <v>39858248911</v>
      </c>
      <c r="F22" s="22"/>
      <c r="G22" s="22">
        <v>-41808499622</v>
      </c>
      <c r="H22" s="22"/>
      <c r="I22" s="22">
        <f t="shared" si="0"/>
        <v>-1950250711</v>
      </c>
      <c r="K22" s="22">
        <v>4087342</v>
      </c>
      <c r="L22" s="22"/>
      <c r="M22" s="22">
        <v>39858248911</v>
      </c>
      <c r="N22" s="22"/>
      <c r="O22" s="22">
        <v>-35429554587</v>
      </c>
      <c r="P22" s="22"/>
      <c r="Q22" s="22">
        <f t="shared" si="1"/>
        <v>4428694324</v>
      </c>
      <c r="S22" s="22">
        <v>4428694324</v>
      </c>
      <c r="T22" s="22">
        <f t="shared" si="2"/>
        <v>0</v>
      </c>
      <c r="U22" s="22">
        <v>-1950250711</v>
      </c>
      <c r="V22" s="22">
        <f t="shared" si="3"/>
        <v>0</v>
      </c>
      <c r="W22" s="22"/>
      <c r="X22" s="22"/>
      <c r="Y22" s="22"/>
    </row>
    <row r="23" spans="1:25" ht="46.15" customHeight="1" x14ac:dyDescent="0.4">
      <c r="A23" s="78" t="s">
        <v>37</v>
      </c>
      <c r="C23" s="22">
        <v>13000000</v>
      </c>
      <c r="D23" s="22"/>
      <c r="E23" s="22">
        <v>33405050250</v>
      </c>
      <c r="F23" s="22"/>
      <c r="G23" s="22">
        <v>-36054193500</v>
      </c>
      <c r="H23" s="22"/>
      <c r="I23" s="22">
        <f t="shared" si="0"/>
        <v>-2649143250</v>
      </c>
      <c r="K23" s="22">
        <v>13000000</v>
      </c>
      <c r="L23" s="22"/>
      <c r="M23" s="22">
        <v>33405050250</v>
      </c>
      <c r="N23" s="22"/>
      <c r="O23" s="22">
        <v>-29786708250</v>
      </c>
      <c r="P23" s="22"/>
      <c r="Q23" s="22">
        <f t="shared" si="1"/>
        <v>3618342000</v>
      </c>
      <c r="S23" s="22">
        <v>3618342000</v>
      </c>
      <c r="T23" s="22">
        <f t="shared" si="2"/>
        <v>0</v>
      </c>
      <c r="U23" s="22">
        <v>-2649143250</v>
      </c>
      <c r="V23" s="22">
        <f t="shared" si="3"/>
        <v>0</v>
      </c>
      <c r="W23" s="22"/>
      <c r="X23" s="22"/>
      <c r="Y23" s="22"/>
    </row>
    <row r="24" spans="1:25" ht="46.15" customHeight="1" x14ac:dyDescent="0.4">
      <c r="A24" s="78" t="s">
        <v>30</v>
      </c>
      <c r="C24" s="22">
        <v>8795966</v>
      </c>
      <c r="D24" s="22"/>
      <c r="E24" s="22">
        <v>50450745113</v>
      </c>
      <c r="F24" s="22"/>
      <c r="G24" s="22">
        <v>-56833595014</v>
      </c>
      <c r="H24" s="22"/>
      <c r="I24" s="22">
        <f t="shared" si="0"/>
        <v>-6382849901</v>
      </c>
      <c r="K24" s="22">
        <v>8795966</v>
      </c>
      <c r="L24" s="22"/>
      <c r="M24" s="22">
        <v>50450745113</v>
      </c>
      <c r="N24" s="22"/>
      <c r="O24" s="22">
        <v>-46865856812</v>
      </c>
      <c r="P24" s="22"/>
      <c r="Q24" s="22">
        <f t="shared" si="1"/>
        <v>3584888301</v>
      </c>
      <c r="S24" s="22">
        <v>3584888301</v>
      </c>
      <c r="T24" s="22">
        <f t="shared" si="2"/>
        <v>0</v>
      </c>
      <c r="U24" s="22">
        <v>-6382849901</v>
      </c>
      <c r="V24" s="22">
        <f t="shared" si="3"/>
        <v>0</v>
      </c>
      <c r="W24" s="22"/>
      <c r="X24" s="22"/>
      <c r="Y24" s="22"/>
    </row>
    <row r="25" spans="1:25" ht="46.15" customHeight="1" thickBot="1" x14ac:dyDescent="0.45">
      <c r="A25" s="78" t="s">
        <v>40</v>
      </c>
      <c r="C25" s="25">
        <v>3918545</v>
      </c>
      <c r="D25" s="22"/>
      <c r="E25" s="25">
        <v>28668890277</v>
      </c>
      <c r="F25" s="22"/>
      <c r="G25" s="25">
        <v>-31668217113</v>
      </c>
      <c r="H25" s="22"/>
      <c r="I25" s="25">
        <f t="shared" si="0"/>
        <v>-2999326836</v>
      </c>
      <c r="K25" s="25">
        <v>3918545</v>
      </c>
      <c r="L25" s="22"/>
      <c r="M25" s="25">
        <v>28668890277</v>
      </c>
      <c r="N25" s="22"/>
      <c r="O25" s="25">
        <v>-25681249130</v>
      </c>
      <c r="P25" s="22"/>
      <c r="Q25" s="25">
        <f t="shared" si="1"/>
        <v>2987641147</v>
      </c>
      <c r="S25" s="22">
        <v>2987641147</v>
      </c>
      <c r="T25" s="22">
        <f t="shared" si="2"/>
        <v>0</v>
      </c>
      <c r="U25" s="22">
        <v>-2999326836</v>
      </c>
      <c r="V25" s="22">
        <f t="shared" si="3"/>
        <v>0</v>
      </c>
      <c r="W25" s="22"/>
      <c r="X25" s="22"/>
      <c r="Y25" s="22"/>
    </row>
    <row r="26" spans="1:25" ht="46.15" customHeight="1" thickBot="1" x14ac:dyDescent="0.45">
      <c r="A26" s="78" t="s">
        <v>132</v>
      </c>
      <c r="C26" s="25">
        <f>SUM(C9:C25)</f>
        <v>276392716</v>
      </c>
      <c r="D26" s="22"/>
      <c r="E26" s="25">
        <f>SUM(E9:E25)</f>
        <v>1663424919831</v>
      </c>
      <c r="F26" s="22"/>
      <c r="G26" s="25">
        <f>SUM(G9:G25)</f>
        <v>-1729633516941</v>
      </c>
      <c r="H26" s="22"/>
      <c r="I26" s="25">
        <f>SUM(I9:I25)</f>
        <v>-72870389406</v>
      </c>
      <c r="K26" s="25">
        <f>SUM(K9:K25)</f>
        <v>276392716</v>
      </c>
      <c r="L26" s="22"/>
      <c r="M26" s="25">
        <f>SUM(M9:M25)</f>
        <v>1663424919831</v>
      </c>
      <c r="N26" s="22"/>
      <c r="O26" s="25">
        <f>SUM(O9:O25)</f>
        <v>-1469606790404</v>
      </c>
      <c r="P26" s="22"/>
      <c r="Q26" s="25">
        <f>SUM(Q9:Q25)</f>
        <v>187156337131</v>
      </c>
      <c r="S26" s="22"/>
      <c r="T26" s="22"/>
      <c r="U26" s="22"/>
      <c r="V26" s="22"/>
      <c r="W26" s="22"/>
      <c r="X26" s="22"/>
      <c r="Y26" s="22"/>
    </row>
    <row r="27" spans="1:25" ht="40.15" customHeight="1" x14ac:dyDescent="0.4">
      <c r="A27" s="78"/>
      <c r="C27" s="22"/>
      <c r="D27" s="22"/>
      <c r="E27" s="22"/>
      <c r="F27" s="22"/>
      <c r="G27" s="22"/>
      <c r="H27" s="22"/>
      <c r="I27" s="22"/>
      <c r="K27" s="22"/>
      <c r="L27" s="22"/>
      <c r="M27" s="22"/>
      <c r="N27" s="22"/>
      <c r="O27" s="22"/>
      <c r="P27" s="22"/>
      <c r="Q27" s="22"/>
      <c r="S27" s="22"/>
      <c r="T27" s="22"/>
      <c r="U27" s="22"/>
      <c r="V27" s="22"/>
      <c r="W27" s="22"/>
      <c r="X27" s="22"/>
      <c r="Y27" s="22"/>
    </row>
    <row r="28" spans="1:25" ht="46.9" customHeight="1" x14ac:dyDescent="0.4">
      <c r="A28" s="138" t="s">
        <v>0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S28" s="22"/>
      <c r="T28" s="22"/>
      <c r="U28" s="22"/>
      <c r="V28" s="22"/>
      <c r="W28" s="22"/>
      <c r="X28" s="22"/>
      <c r="Y28" s="22"/>
    </row>
    <row r="29" spans="1:25" ht="46.9" customHeight="1" x14ac:dyDescent="0.4">
      <c r="A29" s="138" t="s">
        <v>82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S29" s="22"/>
      <c r="T29" s="22"/>
      <c r="U29" s="22"/>
      <c r="V29" s="22"/>
      <c r="W29" s="22"/>
      <c r="X29" s="22"/>
      <c r="Y29" s="22"/>
    </row>
    <row r="30" spans="1:25" ht="46.9" customHeight="1" x14ac:dyDescent="0.4">
      <c r="A30" s="138" t="s">
        <v>161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S30" s="22"/>
      <c r="T30" s="22"/>
      <c r="U30" s="22"/>
      <c r="V30" s="22"/>
      <c r="W30" s="22"/>
      <c r="X30" s="22"/>
      <c r="Y30" s="22"/>
    </row>
    <row r="31" spans="1:25" ht="46.9" customHeight="1" x14ac:dyDescent="0.4">
      <c r="S31" s="22"/>
      <c r="T31" s="22"/>
      <c r="U31" s="22"/>
      <c r="V31" s="22"/>
      <c r="W31" s="22"/>
      <c r="X31" s="22"/>
      <c r="Y31" s="22"/>
    </row>
    <row r="32" spans="1:25" ht="46.9" customHeight="1" x14ac:dyDescent="0.4">
      <c r="A32" s="139" t="s">
        <v>198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S32" s="22"/>
      <c r="T32" s="22"/>
      <c r="U32" s="22"/>
      <c r="V32" s="22"/>
      <c r="W32" s="22"/>
      <c r="X32" s="22"/>
      <c r="Y32" s="22"/>
    </row>
    <row r="33" spans="1:25" ht="46.9" customHeight="1" x14ac:dyDescent="0.75">
      <c r="A33" s="72"/>
      <c r="B33" s="72"/>
      <c r="C33" s="143" t="s">
        <v>124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S33" s="22"/>
      <c r="T33" s="22"/>
      <c r="U33" s="22"/>
      <c r="V33" s="22"/>
      <c r="W33" s="22"/>
      <c r="X33" s="22"/>
      <c r="Y33" s="22"/>
    </row>
    <row r="34" spans="1:25" ht="46.9" customHeight="1" thickBot="1" x14ac:dyDescent="0.8">
      <c r="A34" s="140" t="s">
        <v>83</v>
      </c>
      <c r="B34" s="73"/>
      <c r="C34" s="142" t="s">
        <v>159</v>
      </c>
      <c r="D34" s="142"/>
      <c r="E34" s="142"/>
      <c r="F34" s="142"/>
      <c r="G34" s="142"/>
      <c r="H34" s="142"/>
      <c r="I34" s="142"/>
      <c r="J34" s="73"/>
      <c r="K34" s="142" t="s">
        <v>160</v>
      </c>
      <c r="L34" s="142"/>
      <c r="M34" s="142"/>
      <c r="N34" s="142"/>
      <c r="O34" s="142"/>
      <c r="P34" s="142"/>
      <c r="Q34" s="142"/>
      <c r="S34" s="22"/>
      <c r="T34" s="22"/>
      <c r="U34" s="22"/>
      <c r="V34" s="22"/>
      <c r="W34" s="22"/>
      <c r="X34" s="22"/>
      <c r="Y34" s="22"/>
    </row>
    <row r="35" spans="1:25" ht="46.9" customHeight="1" thickBot="1" x14ac:dyDescent="0.7">
      <c r="A35" s="141"/>
      <c r="B35" s="73"/>
      <c r="C35" s="71" t="s">
        <v>9</v>
      </c>
      <c r="D35" s="74"/>
      <c r="E35" s="71" t="s">
        <v>11</v>
      </c>
      <c r="F35" s="74"/>
      <c r="G35" s="71" t="s">
        <v>112</v>
      </c>
      <c r="H35" s="74"/>
      <c r="I35" s="71" t="s">
        <v>171</v>
      </c>
      <c r="J35" s="73"/>
      <c r="K35" s="71" t="s">
        <v>9</v>
      </c>
      <c r="L35" s="74"/>
      <c r="M35" s="71" t="s">
        <v>11</v>
      </c>
      <c r="N35" s="74"/>
      <c r="O35" s="71" t="s">
        <v>112</v>
      </c>
      <c r="P35" s="74"/>
      <c r="Q35" s="71" t="s">
        <v>171</v>
      </c>
      <c r="S35" s="22"/>
      <c r="T35" s="22"/>
      <c r="U35" s="22"/>
      <c r="V35" s="22"/>
      <c r="W35" s="22"/>
      <c r="X35" s="22"/>
      <c r="Y35" s="22"/>
    </row>
    <row r="36" spans="1:25" ht="46.9" customHeight="1" x14ac:dyDescent="0.4">
      <c r="A36" s="78" t="s">
        <v>213</v>
      </c>
      <c r="C36" s="22">
        <f t="shared" ref="C36:Q36" si="4">SUM(C26)</f>
        <v>276392716</v>
      </c>
      <c r="D36" s="22"/>
      <c r="E36" s="22">
        <f t="shared" si="4"/>
        <v>1663424919831</v>
      </c>
      <c r="F36" s="22"/>
      <c r="G36" s="22">
        <f t="shared" si="4"/>
        <v>-1729633516941</v>
      </c>
      <c r="H36" s="22"/>
      <c r="I36" s="22">
        <f t="shared" si="4"/>
        <v>-72870389406</v>
      </c>
      <c r="K36" s="22">
        <f t="shared" si="4"/>
        <v>276392716</v>
      </c>
      <c r="L36" s="22"/>
      <c r="M36" s="22">
        <f t="shared" si="4"/>
        <v>1663424919831</v>
      </c>
      <c r="N36" s="22"/>
      <c r="O36" s="22">
        <f t="shared" si="4"/>
        <v>-1469606790404</v>
      </c>
      <c r="P36" s="22"/>
      <c r="Q36" s="22">
        <f t="shared" si="4"/>
        <v>187156337131</v>
      </c>
      <c r="S36" s="22"/>
      <c r="T36" s="22"/>
      <c r="U36" s="22"/>
      <c r="V36" s="22"/>
      <c r="W36" s="22"/>
      <c r="X36" s="22"/>
      <c r="Y36" s="22"/>
    </row>
    <row r="37" spans="1:25" ht="46.9" customHeight="1" x14ac:dyDescent="0.4">
      <c r="A37" s="78" t="s">
        <v>35</v>
      </c>
      <c r="C37" s="22">
        <v>1485120</v>
      </c>
      <c r="D37" s="22"/>
      <c r="E37" s="22">
        <v>12858429598</v>
      </c>
      <c r="F37" s="22"/>
      <c r="G37" s="22">
        <v>-13366904440</v>
      </c>
      <c r="H37" s="22"/>
      <c r="I37" s="22">
        <f t="shared" ref="I37:I53" si="5">SUM(E37:G37)</f>
        <v>-508474842</v>
      </c>
      <c r="K37" s="22">
        <v>1485120</v>
      </c>
      <c r="L37" s="22"/>
      <c r="M37" s="22">
        <v>12858429598</v>
      </c>
      <c r="N37" s="22"/>
      <c r="O37" s="22">
        <v>-10504042229</v>
      </c>
      <c r="P37" s="22"/>
      <c r="Q37" s="22">
        <f t="shared" ref="Q37:Q53" si="6">SUM(M37:O37)</f>
        <v>2354387369</v>
      </c>
      <c r="S37" s="22">
        <v>2354387369</v>
      </c>
      <c r="T37" s="22">
        <f t="shared" ref="T37:T53" si="7">S37-Q37</f>
        <v>0</v>
      </c>
      <c r="U37" s="22">
        <v>-508474842</v>
      </c>
      <c r="V37" s="22">
        <f t="shared" ref="V37:V53" si="8">U37-I37</f>
        <v>0</v>
      </c>
      <c r="W37" s="22"/>
      <c r="X37" s="22"/>
      <c r="Y37" s="22"/>
    </row>
    <row r="38" spans="1:25" ht="46.9" customHeight="1" x14ac:dyDescent="0.4">
      <c r="A38" s="78" t="s">
        <v>18</v>
      </c>
      <c r="C38" s="22">
        <v>1750000</v>
      </c>
      <c r="D38" s="22"/>
      <c r="E38" s="22">
        <v>6580859512</v>
      </c>
      <c r="F38" s="22"/>
      <c r="G38" s="22">
        <v>-6045066562</v>
      </c>
      <c r="H38" s="22"/>
      <c r="I38" s="22">
        <f t="shared" si="5"/>
        <v>535792950</v>
      </c>
      <c r="K38" s="22">
        <v>1750000</v>
      </c>
      <c r="L38" s="22"/>
      <c r="M38" s="22">
        <v>6580859512</v>
      </c>
      <c r="N38" s="22"/>
      <c r="O38" s="22">
        <v>-4695146662</v>
      </c>
      <c r="P38" s="22"/>
      <c r="Q38" s="22">
        <f t="shared" si="6"/>
        <v>1885712850</v>
      </c>
      <c r="S38" s="22">
        <v>1885712850</v>
      </c>
      <c r="T38" s="22">
        <f t="shared" si="7"/>
        <v>0</v>
      </c>
      <c r="U38" s="22">
        <v>535792950</v>
      </c>
      <c r="V38" s="22">
        <f t="shared" si="8"/>
        <v>0</v>
      </c>
      <c r="W38" s="22"/>
      <c r="X38" s="22"/>
      <c r="Y38" s="22"/>
    </row>
    <row r="39" spans="1:25" ht="46.9" customHeight="1" x14ac:dyDescent="0.4">
      <c r="A39" s="78" t="s">
        <v>21</v>
      </c>
      <c r="C39" s="22">
        <v>14121126</v>
      </c>
      <c r="D39" s="22"/>
      <c r="E39" s="22">
        <v>34629538775</v>
      </c>
      <c r="F39" s="22"/>
      <c r="G39" s="22">
        <v>-36707030360</v>
      </c>
      <c r="H39" s="22"/>
      <c r="I39" s="22">
        <f t="shared" si="5"/>
        <v>-2077491585</v>
      </c>
      <c r="K39" s="22">
        <v>14121126</v>
      </c>
      <c r="L39" s="22"/>
      <c r="M39" s="22">
        <v>34629538775</v>
      </c>
      <c r="N39" s="22"/>
      <c r="O39" s="22">
        <v>-32973113908</v>
      </c>
      <c r="P39" s="22"/>
      <c r="Q39" s="22">
        <f t="shared" si="6"/>
        <v>1656424867</v>
      </c>
      <c r="S39" s="22">
        <v>1656424867</v>
      </c>
      <c r="T39" s="22">
        <f t="shared" si="7"/>
        <v>0</v>
      </c>
      <c r="U39" s="22">
        <v>-2077491585</v>
      </c>
      <c r="V39" s="22">
        <f t="shared" si="8"/>
        <v>0</v>
      </c>
      <c r="W39" s="22"/>
      <c r="X39" s="22"/>
      <c r="Y39" s="22"/>
    </row>
    <row r="40" spans="1:25" ht="46.9" customHeight="1" x14ac:dyDescent="0.4">
      <c r="A40" s="78" t="s">
        <v>179</v>
      </c>
      <c r="C40" s="22">
        <v>4260000</v>
      </c>
      <c r="D40" s="22"/>
      <c r="E40" s="22">
        <v>1396920200</v>
      </c>
      <c r="F40" s="22"/>
      <c r="G40" s="22">
        <v>336453340</v>
      </c>
      <c r="H40" s="22"/>
      <c r="I40" s="22">
        <f t="shared" si="5"/>
        <v>1733373540</v>
      </c>
      <c r="K40" s="22">
        <v>4260000</v>
      </c>
      <c r="L40" s="22"/>
      <c r="M40" s="22">
        <v>1396920200</v>
      </c>
      <c r="N40" s="22"/>
      <c r="O40" s="22">
        <v>2483576708</v>
      </c>
      <c r="P40" s="22"/>
      <c r="Q40" s="22">
        <v>1086656508</v>
      </c>
      <c r="S40" s="22">
        <v>1086656508</v>
      </c>
      <c r="T40" s="22">
        <f t="shared" si="7"/>
        <v>0</v>
      </c>
      <c r="U40" s="22">
        <v>1733373540</v>
      </c>
      <c r="V40" s="22">
        <f t="shared" si="8"/>
        <v>0</v>
      </c>
      <c r="W40" s="22"/>
      <c r="X40" s="22"/>
      <c r="Y40" s="22"/>
    </row>
    <row r="41" spans="1:25" ht="46.9" customHeight="1" x14ac:dyDescent="0.4">
      <c r="A41" s="78" t="s">
        <v>36</v>
      </c>
      <c r="C41" s="22">
        <v>600000</v>
      </c>
      <c r="D41" s="22"/>
      <c r="E41" s="22">
        <v>2556298980</v>
      </c>
      <c r="F41" s="22"/>
      <c r="G41" s="22">
        <v>-2329655580</v>
      </c>
      <c r="H41" s="22"/>
      <c r="I41" s="22">
        <f t="shared" si="5"/>
        <v>226643400</v>
      </c>
      <c r="K41" s="22">
        <v>600000</v>
      </c>
      <c r="L41" s="22"/>
      <c r="M41" s="22">
        <v>2556298980</v>
      </c>
      <c r="N41" s="22"/>
      <c r="O41" s="22">
        <v>-1986708330</v>
      </c>
      <c r="P41" s="22"/>
      <c r="Q41" s="22">
        <f t="shared" si="6"/>
        <v>569590650</v>
      </c>
      <c r="S41" s="22">
        <v>569590650</v>
      </c>
      <c r="T41" s="22">
        <f t="shared" si="7"/>
        <v>0</v>
      </c>
      <c r="U41" s="22">
        <v>226643400</v>
      </c>
      <c r="V41" s="22">
        <f t="shared" si="8"/>
        <v>0</v>
      </c>
      <c r="W41" s="22"/>
      <c r="X41" s="22"/>
      <c r="Y41" s="22"/>
    </row>
    <row r="42" spans="1:25" ht="46.9" customHeight="1" x14ac:dyDescent="0.4">
      <c r="A42" s="78" t="s">
        <v>26</v>
      </c>
      <c r="C42" s="22">
        <v>5200000</v>
      </c>
      <c r="D42" s="22"/>
      <c r="E42" s="22">
        <v>19306439100</v>
      </c>
      <c r="F42" s="22"/>
      <c r="G42" s="22">
        <v>-19146198240</v>
      </c>
      <c r="H42" s="22"/>
      <c r="I42" s="22">
        <f t="shared" si="5"/>
        <v>160240860</v>
      </c>
      <c r="K42" s="22">
        <v>5200000</v>
      </c>
      <c r="L42" s="22"/>
      <c r="M42" s="22">
        <v>19306439100</v>
      </c>
      <c r="N42" s="22"/>
      <c r="O42" s="22">
        <v>-18801001285</v>
      </c>
      <c r="P42" s="22"/>
      <c r="Q42" s="22">
        <f t="shared" si="6"/>
        <v>505437815</v>
      </c>
      <c r="S42" s="22">
        <v>505437815</v>
      </c>
      <c r="T42" s="22">
        <f t="shared" si="7"/>
        <v>0</v>
      </c>
      <c r="U42" s="22">
        <v>160240860</v>
      </c>
      <c r="V42" s="22">
        <f t="shared" si="8"/>
        <v>0</v>
      </c>
      <c r="W42" s="22"/>
      <c r="X42" s="22"/>
      <c r="Y42" s="22"/>
    </row>
    <row r="43" spans="1:25" ht="46.9" customHeight="1" x14ac:dyDescent="0.4">
      <c r="A43" s="78" t="s">
        <v>32</v>
      </c>
      <c r="C43" s="22">
        <v>2037812</v>
      </c>
      <c r="D43" s="22"/>
      <c r="E43" s="22">
        <v>71911889160</v>
      </c>
      <c r="F43" s="22"/>
      <c r="G43" s="22">
        <v>-73471668164</v>
      </c>
      <c r="H43" s="22"/>
      <c r="I43" s="22">
        <f t="shared" si="5"/>
        <v>-1559779004</v>
      </c>
      <c r="K43" s="22">
        <v>2037812</v>
      </c>
      <c r="L43" s="22"/>
      <c r="M43" s="22">
        <v>71911889160</v>
      </c>
      <c r="N43" s="22"/>
      <c r="O43" s="22">
        <v>-71527008626</v>
      </c>
      <c r="P43" s="22"/>
      <c r="Q43" s="22">
        <f t="shared" si="6"/>
        <v>384880534</v>
      </c>
      <c r="S43" s="22">
        <v>384880534</v>
      </c>
      <c r="T43" s="22">
        <f t="shared" si="7"/>
        <v>0</v>
      </c>
      <c r="U43" s="22">
        <v>-1559779004</v>
      </c>
      <c r="V43" s="22">
        <f t="shared" si="8"/>
        <v>0</v>
      </c>
      <c r="W43" s="22"/>
      <c r="X43" s="22"/>
      <c r="Y43" s="22"/>
    </row>
    <row r="44" spans="1:25" ht="46.9" customHeight="1" x14ac:dyDescent="0.4">
      <c r="A44" s="78" t="s">
        <v>16</v>
      </c>
      <c r="C44" s="22">
        <v>3388507</v>
      </c>
      <c r="D44" s="22"/>
      <c r="E44" s="22">
        <v>10839335443</v>
      </c>
      <c r="F44" s="22"/>
      <c r="G44" s="22">
        <v>-13001813179</v>
      </c>
      <c r="H44" s="22"/>
      <c r="I44" s="22">
        <f t="shared" si="5"/>
        <v>-2162477736</v>
      </c>
      <c r="K44" s="22">
        <v>3388507</v>
      </c>
      <c r="L44" s="22"/>
      <c r="M44" s="22">
        <v>10839335443</v>
      </c>
      <c r="N44" s="22"/>
      <c r="O44" s="22">
        <v>-10549657740</v>
      </c>
      <c r="P44" s="22"/>
      <c r="Q44" s="22">
        <f t="shared" si="6"/>
        <v>289677703</v>
      </c>
      <c r="S44" s="22">
        <v>289677703</v>
      </c>
      <c r="T44" s="22">
        <f t="shared" si="7"/>
        <v>0</v>
      </c>
      <c r="U44" s="22">
        <v>-2162477736</v>
      </c>
      <c r="V44" s="22">
        <f t="shared" si="8"/>
        <v>0</v>
      </c>
      <c r="W44" s="22"/>
      <c r="X44" s="22"/>
      <c r="Y44" s="22"/>
    </row>
    <row r="45" spans="1:25" ht="46.9" customHeight="1" x14ac:dyDescent="0.4">
      <c r="A45" s="78" t="s">
        <v>49</v>
      </c>
      <c r="C45" s="22">
        <v>317986</v>
      </c>
      <c r="D45" s="22"/>
      <c r="E45" s="22">
        <v>2212657883</v>
      </c>
      <c r="F45" s="22"/>
      <c r="G45" s="22">
        <v>-2275876679</v>
      </c>
      <c r="H45" s="22"/>
      <c r="I45" s="22">
        <f t="shared" si="5"/>
        <v>-63218796</v>
      </c>
      <c r="K45" s="22">
        <v>317986</v>
      </c>
      <c r="L45" s="22"/>
      <c r="M45" s="22">
        <v>2212657883</v>
      </c>
      <c r="N45" s="22"/>
      <c r="O45" s="22">
        <v>-1943977988</v>
      </c>
      <c r="P45" s="22"/>
      <c r="Q45" s="22">
        <f t="shared" si="6"/>
        <v>268679895</v>
      </c>
      <c r="S45" s="22">
        <v>268679895</v>
      </c>
      <c r="T45" s="22">
        <f t="shared" si="7"/>
        <v>0</v>
      </c>
      <c r="U45" s="22">
        <v>-63218796</v>
      </c>
      <c r="V45" s="22">
        <f t="shared" si="8"/>
        <v>0</v>
      </c>
      <c r="W45" s="22"/>
      <c r="X45" s="22"/>
      <c r="Y45" s="22"/>
    </row>
    <row r="46" spans="1:25" ht="46.9" customHeight="1" x14ac:dyDescent="0.4">
      <c r="A46" s="78" t="s">
        <v>15</v>
      </c>
      <c r="C46" s="22">
        <v>220000</v>
      </c>
      <c r="D46" s="22"/>
      <c r="E46" s="22">
        <v>1791079290</v>
      </c>
      <c r="F46" s="22"/>
      <c r="G46" s="22">
        <v>-1979153550</v>
      </c>
      <c r="H46" s="22"/>
      <c r="I46" s="22">
        <f t="shared" si="5"/>
        <v>-188074260</v>
      </c>
      <c r="K46" s="22">
        <v>220000</v>
      </c>
      <c r="L46" s="22"/>
      <c r="M46" s="22">
        <v>1791079290</v>
      </c>
      <c r="N46" s="22"/>
      <c r="O46" s="22">
        <v>-1568014470</v>
      </c>
      <c r="P46" s="22"/>
      <c r="Q46" s="22">
        <f t="shared" si="6"/>
        <v>223064820</v>
      </c>
      <c r="S46" s="22">
        <v>223064820</v>
      </c>
      <c r="T46" s="22">
        <f t="shared" si="7"/>
        <v>0</v>
      </c>
      <c r="U46" s="22">
        <v>-188074260</v>
      </c>
      <c r="V46" s="22">
        <f t="shared" si="8"/>
        <v>0</v>
      </c>
      <c r="W46" s="22"/>
      <c r="X46" s="22"/>
      <c r="Y46" s="22"/>
    </row>
    <row r="47" spans="1:25" ht="46.9" customHeight="1" x14ac:dyDescent="0.4">
      <c r="A47" s="78" t="s">
        <v>50</v>
      </c>
      <c r="C47" s="22">
        <v>41994168</v>
      </c>
      <c r="D47" s="22"/>
      <c r="E47" s="22">
        <v>52890031521</v>
      </c>
      <c r="F47" s="22"/>
      <c r="G47" s="22">
        <v>-55728644105</v>
      </c>
      <c r="H47" s="22"/>
      <c r="I47" s="22">
        <f t="shared" si="5"/>
        <v>-2838612584</v>
      </c>
      <c r="K47" s="22">
        <v>41994168</v>
      </c>
      <c r="L47" s="22"/>
      <c r="M47" s="22">
        <v>52890031521</v>
      </c>
      <c r="N47" s="22"/>
      <c r="O47" s="22">
        <v>-52681310007</v>
      </c>
      <c r="P47" s="22"/>
      <c r="Q47" s="22">
        <f t="shared" si="6"/>
        <v>208721514</v>
      </c>
      <c r="S47" s="22">
        <v>208721514</v>
      </c>
      <c r="T47" s="22">
        <f t="shared" si="7"/>
        <v>0</v>
      </c>
      <c r="U47" s="22">
        <v>-2838612584</v>
      </c>
      <c r="V47" s="22">
        <f t="shared" si="8"/>
        <v>0</v>
      </c>
      <c r="W47" s="22"/>
      <c r="X47" s="22"/>
      <c r="Y47" s="22"/>
    </row>
    <row r="48" spans="1:25" ht="46.9" customHeight="1" x14ac:dyDescent="0.4">
      <c r="A48" s="78" t="s">
        <v>44</v>
      </c>
      <c r="C48" s="22">
        <v>194</v>
      </c>
      <c r="D48" s="22"/>
      <c r="E48" s="22">
        <v>12261129</v>
      </c>
      <c r="F48" s="22"/>
      <c r="G48" s="22">
        <v>-14158731</v>
      </c>
      <c r="H48" s="22"/>
      <c r="I48" s="22">
        <f t="shared" si="5"/>
        <v>-1897602</v>
      </c>
      <c r="K48" s="22">
        <v>194</v>
      </c>
      <c r="L48" s="22"/>
      <c r="M48" s="22">
        <v>12261129</v>
      </c>
      <c r="N48" s="22"/>
      <c r="O48" s="22">
        <v>-9258522</v>
      </c>
      <c r="P48" s="22"/>
      <c r="Q48" s="22">
        <f t="shared" si="6"/>
        <v>3002607</v>
      </c>
      <c r="S48" s="22">
        <v>3002607</v>
      </c>
      <c r="T48" s="22">
        <f t="shared" si="7"/>
        <v>0</v>
      </c>
      <c r="U48" s="22">
        <v>-1897602</v>
      </c>
      <c r="V48" s="22">
        <f t="shared" si="8"/>
        <v>0</v>
      </c>
      <c r="W48" s="22"/>
      <c r="X48" s="22"/>
      <c r="Y48" s="22"/>
    </row>
    <row r="49" spans="1:25" ht="46.9" customHeight="1" x14ac:dyDescent="0.4">
      <c r="A49" s="78" t="s">
        <v>59</v>
      </c>
      <c r="C49" s="22">
        <v>22232</v>
      </c>
      <c r="D49" s="22"/>
      <c r="E49" s="22">
        <v>954928883</v>
      </c>
      <c r="F49" s="22"/>
      <c r="G49" s="22">
        <v>-974887768</v>
      </c>
      <c r="H49" s="22"/>
      <c r="I49" s="22">
        <f t="shared" si="5"/>
        <v>-19958885</v>
      </c>
      <c r="K49" s="22">
        <v>22232</v>
      </c>
      <c r="L49" s="22"/>
      <c r="M49" s="22">
        <v>954928883</v>
      </c>
      <c r="N49" s="22"/>
      <c r="O49" s="22">
        <v>-974887768</v>
      </c>
      <c r="P49" s="22"/>
      <c r="Q49" s="22">
        <f t="shared" si="6"/>
        <v>-19958885</v>
      </c>
      <c r="S49" s="22">
        <v>-19958885</v>
      </c>
      <c r="T49" s="22">
        <f t="shared" si="7"/>
        <v>0</v>
      </c>
      <c r="U49" s="22">
        <v>-19958885</v>
      </c>
      <c r="V49" s="22">
        <f t="shared" si="8"/>
        <v>0</v>
      </c>
      <c r="W49" s="22"/>
      <c r="X49" s="22"/>
      <c r="Y49" s="22"/>
    </row>
    <row r="50" spans="1:25" ht="46.9" customHeight="1" x14ac:dyDescent="0.4">
      <c r="A50" s="78" t="s">
        <v>22</v>
      </c>
      <c r="C50" s="22">
        <v>4277669</v>
      </c>
      <c r="D50" s="22"/>
      <c r="E50" s="22">
        <v>17136433983</v>
      </c>
      <c r="F50" s="22"/>
      <c r="G50" s="22">
        <v>-18071921695</v>
      </c>
      <c r="H50" s="22"/>
      <c r="I50" s="22">
        <f t="shared" si="5"/>
        <v>-935487712</v>
      </c>
      <c r="K50" s="22">
        <v>4277669</v>
      </c>
      <c r="L50" s="22"/>
      <c r="M50" s="22">
        <v>17136433983</v>
      </c>
      <c r="N50" s="22"/>
      <c r="O50" s="22">
        <v>-17317085649</v>
      </c>
      <c r="P50" s="22"/>
      <c r="Q50" s="22">
        <f t="shared" si="6"/>
        <v>-180651666</v>
      </c>
      <c r="S50" s="22">
        <v>-180651666</v>
      </c>
      <c r="T50" s="22">
        <f t="shared" si="7"/>
        <v>0</v>
      </c>
      <c r="U50" s="22">
        <v>-935487712</v>
      </c>
      <c r="V50" s="22">
        <f t="shared" si="8"/>
        <v>0</v>
      </c>
      <c r="W50" s="22"/>
      <c r="X50" s="22"/>
      <c r="Y50" s="22"/>
    </row>
    <row r="51" spans="1:25" ht="46.9" customHeight="1" x14ac:dyDescent="0.4">
      <c r="A51" s="78" t="s">
        <v>52</v>
      </c>
      <c r="C51" s="22">
        <v>12280743</v>
      </c>
      <c r="D51" s="22"/>
      <c r="E51" s="22">
        <v>36256787560</v>
      </c>
      <c r="F51" s="22"/>
      <c r="G51" s="22">
        <v>-37489762490</v>
      </c>
      <c r="H51" s="22"/>
      <c r="I51" s="22">
        <f t="shared" si="5"/>
        <v>-1232974930</v>
      </c>
      <c r="K51" s="22">
        <v>12280743</v>
      </c>
      <c r="L51" s="22"/>
      <c r="M51" s="22">
        <v>36256787560</v>
      </c>
      <c r="N51" s="22"/>
      <c r="O51" s="22">
        <v>-36558444337</v>
      </c>
      <c r="P51" s="22"/>
      <c r="Q51" s="22">
        <f t="shared" si="6"/>
        <v>-301656777</v>
      </c>
      <c r="S51" s="22">
        <v>-301656777</v>
      </c>
      <c r="T51" s="22">
        <f t="shared" si="7"/>
        <v>0</v>
      </c>
      <c r="U51" s="22">
        <v>-1232974930</v>
      </c>
      <c r="V51" s="22">
        <f t="shared" si="8"/>
        <v>0</v>
      </c>
      <c r="W51" s="22"/>
      <c r="X51" s="22"/>
      <c r="Y51" s="22"/>
    </row>
    <row r="52" spans="1:25" ht="46.9" customHeight="1" x14ac:dyDescent="0.4">
      <c r="A52" s="78" t="s">
        <v>173</v>
      </c>
      <c r="C52" s="22">
        <v>22000000</v>
      </c>
      <c r="D52" s="22"/>
      <c r="E52" s="22">
        <v>4002968970</v>
      </c>
      <c r="F52" s="22"/>
      <c r="G52" s="22">
        <v>-4395858630</v>
      </c>
      <c r="H52" s="22"/>
      <c r="I52" s="22">
        <f t="shared" si="5"/>
        <v>-392889660</v>
      </c>
      <c r="K52" s="22">
        <v>22000000</v>
      </c>
      <c r="L52" s="22"/>
      <c r="M52" s="22">
        <v>4002968970</v>
      </c>
      <c r="N52" s="22"/>
      <c r="O52" s="22">
        <v>-4395858630</v>
      </c>
      <c r="P52" s="22"/>
      <c r="Q52" s="22">
        <f>SUM(M52:O52)</f>
        <v>-392889660</v>
      </c>
      <c r="S52" s="22">
        <v>-392889660</v>
      </c>
      <c r="T52" s="22">
        <f t="shared" si="7"/>
        <v>0</v>
      </c>
      <c r="U52" s="22">
        <v>-392889660</v>
      </c>
      <c r="V52" s="22">
        <f t="shared" si="8"/>
        <v>0</v>
      </c>
      <c r="W52" s="22"/>
      <c r="X52" s="22"/>
      <c r="Y52" s="22"/>
    </row>
    <row r="53" spans="1:25" ht="46.9" customHeight="1" thickBot="1" x14ac:dyDescent="0.45">
      <c r="A53" s="67" t="s">
        <v>34</v>
      </c>
      <c r="C53" s="25">
        <v>686345</v>
      </c>
      <c r="D53" s="22"/>
      <c r="E53" s="25">
        <v>1805945521</v>
      </c>
      <c r="F53" s="22"/>
      <c r="G53" s="25">
        <v>-1875609882</v>
      </c>
      <c r="H53" s="22"/>
      <c r="I53" s="25">
        <f t="shared" si="5"/>
        <v>-69664361</v>
      </c>
      <c r="K53" s="25">
        <v>686345</v>
      </c>
      <c r="L53" s="22"/>
      <c r="M53" s="25">
        <v>1805945521</v>
      </c>
      <c r="N53" s="22"/>
      <c r="O53" s="25">
        <v>-2217142767</v>
      </c>
      <c r="P53" s="22"/>
      <c r="Q53" s="25">
        <f t="shared" si="6"/>
        <v>-411197246</v>
      </c>
      <c r="S53" s="22">
        <v>-411197246</v>
      </c>
      <c r="T53" s="22">
        <f t="shared" si="7"/>
        <v>0</v>
      </c>
      <c r="U53" s="22">
        <v>-69664361</v>
      </c>
      <c r="V53" s="22">
        <f t="shared" si="8"/>
        <v>0</v>
      </c>
      <c r="W53" s="22"/>
      <c r="X53" s="22"/>
      <c r="Y53" s="22"/>
    </row>
    <row r="54" spans="1:25" ht="46.9" customHeight="1" thickBot="1" x14ac:dyDescent="0.45">
      <c r="A54" s="78" t="s">
        <v>132</v>
      </c>
      <c r="C54" s="25">
        <f>SUM(C36:C53)</f>
        <v>391034618</v>
      </c>
      <c r="D54" s="22"/>
      <c r="E54" s="25">
        <f>SUM(E36:E53)</f>
        <v>1940567725339</v>
      </c>
      <c r="F54" s="22"/>
      <c r="G54" s="25">
        <f>SUM(G36:G53)</f>
        <v>-2016171273656</v>
      </c>
      <c r="H54" s="22"/>
      <c r="I54" s="25">
        <f>SUM(I36:I53)</f>
        <v>-82265340613</v>
      </c>
      <c r="K54" s="25">
        <f>SUM(K36:K53)</f>
        <v>391034618</v>
      </c>
      <c r="L54" s="22"/>
      <c r="M54" s="25">
        <f>SUM(M36:M53)</f>
        <v>1940567725339</v>
      </c>
      <c r="N54" s="22"/>
      <c r="O54" s="25">
        <f>SUM(O36:O53)</f>
        <v>-1735825872614</v>
      </c>
      <c r="P54" s="22"/>
      <c r="Q54" s="25">
        <f>SUM(Q36:Q53)</f>
        <v>195286220029</v>
      </c>
      <c r="S54" s="22"/>
      <c r="T54" s="22"/>
      <c r="U54" s="22"/>
      <c r="V54" s="22"/>
      <c r="W54" s="22"/>
      <c r="X54" s="22"/>
      <c r="Y54" s="22"/>
    </row>
    <row r="55" spans="1:25" ht="39" customHeight="1" x14ac:dyDescent="0.4">
      <c r="A55" s="67"/>
      <c r="C55" s="22"/>
      <c r="D55" s="22"/>
      <c r="E55" s="22"/>
      <c r="F55" s="22"/>
      <c r="G55" s="22"/>
      <c r="H55" s="22"/>
      <c r="I55" s="22"/>
      <c r="K55" s="22"/>
      <c r="L55" s="22"/>
      <c r="M55" s="22"/>
      <c r="N55" s="22"/>
      <c r="O55" s="22"/>
      <c r="P55" s="22"/>
      <c r="Q55" s="22"/>
      <c r="S55" s="22"/>
      <c r="T55" s="22"/>
      <c r="U55" s="22"/>
      <c r="V55" s="22"/>
      <c r="W55" s="22"/>
      <c r="X55" s="22"/>
      <c r="Y55" s="22"/>
    </row>
    <row r="56" spans="1:25" ht="46.9" customHeight="1" x14ac:dyDescent="0.4">
      <c r="A56" s="138" t="s">
        <v>0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S56" s="22"/>
      <c r="T56" s="22"/>
      <c r="U56" s="22"/>
      <c r="V56" s="22"/>
      <c r="W56" s="22"/>
      <c r="X56" s="22"/>
      <c r="Y56" s="22"/>
    </row>
    <row r="57" spans="1:25" ht="46.9" customHeight="1" x14ac:dyDescent="0.4">
      <c r="A57" s="138" t="s">
        <v>82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S57" s="22"/>
      <c r="T57" s="22"/>
      <c r="U57" s="22"/>
      <c r="V57" s="22"/>
      <c r="W57" s="22"/>
      <c r="X57" s="22"/>
      <c r="Y57" s="22"/>
    </row>
    <row r="58" spans="1:25" ht="46.9" customHeight="1" x14ac:dyDescent="0.4">
      <c r="A58" s="138" t="s">
        <v>161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S58" s="22"/>
      <c r="T58" s="22"/>
      <c r="U58" s="22"/>
      <c r="V58" s="22"/>
      <c r="W58" s="22"/>
      <c r="X58" s="22"/>
      <c r="Y58" s="22"/>
    </row>
    <row r="59" spans="1:25" ht="46.9" customHeight="1" x14ac:dyDescent="0.4">
      <c r="S59" s="22"/>
      <c r="T59" s="22"/>
      <c r="U59" s="22"/>
      <c r="V59" s="22"/>
      <c r="W59" s="22"/>
      <c r="X59" s="22"/>
      <c r="Y59" s="22"/>
    </row>
    <row r="60" spans="1:25" ht="46.9" customHeight="1" x14ac:dyDescent="0.4">
      <c r="A60" s="139" t="s">
        <v>198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S60" s="22"/>
      <c r="T60" s="22"/>
      <c r="U60" s="22"/>
      <c r="V60" s="22"/>
      <c r="W60" s="22"/>
      <c r="X60" s="22"/>
      <c r="Y60" s="22"/>
    </row>
    <row r="61" spans="1:25" ht="46.9" customHeight="1" x14ac:dyDescent="0.75">
      <c r="A61" s="72"/>
      <c r="B61" s="72"/>
      <c r="C61" s="143" t="s">
        <v>124</v>
      </c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S61" s="22"/>
      <c r="T61" s="22"/>
      <c r="U61" s="22"/>
      <c r="V61" s="22"/>
      <c r="W61" s="22"/>
      <c r="X61" s="22"/>
      <c r="Y61" s="22"/>
    </row>
    <row r="62" spans="1:25" ht="46.9" customHeight="1" thickBot="1" x14ac:dyDescent="0.8">
      <c r="A62" s="140" t="s">
        <v>83</v>
      </c>
      <c r="B62" s="73"/>
      <c r="C62" s="142" t="s">
        <v>159</v>
      </c>
      <c r="D62" s="142"/>
      <c r="E62" s="142"/>
      <c r="F62" s="142"/>
      <c r="G62" s="142"/>
      <c r="H62" s="142"/>
      <c r="I62" s="142"/>
      <c r="J62" s="73"/>
      <c r="K62" s="142" t="s">
        <v>160</v>
      </c>
      <c r="L62" s="142"/>
      <c r="M62" s="142"/>
      <c r="N62" s="142"/>
      <c r="O62" s="142"/>
      <c r="P62" s="142"/>
      <c r="Q62" s="142"/>
      <c r="S62" s="22"/>
      <c r="T62" s="22"/>
      <c r="U62" s="22"/>
      <c r="V62" s="22"/>
      <c r="W62" s="22"/>
      <c r="X62" s="22"/>
      <c r="Y62" s="22"/>
    </row>
    <row r="63" spans="1:25" ht="46.9" customHeight="1" thickBot="1" x14ac:dyDescent="0.7">
      <c r="A63" s="141"/>
      <c r="B63" s="73"/>
      <c r="C63" s="71" t="s">
        <v>9</v>
      </c>
      <c r="D63" s="74"/>
      <c r="E63" s="71" t="s">
        <v>11</v>
      </c>
      <c r="F63" s="74"/>
      <c r="G63" s="71" t="s">
        <v>112</v>
      </c>
      <c r="H63" s="74"/>
      <c r="I63" s="71" t="s">
        <v>171</v>
      </c>
      <c r="J63" s="73"/>
      <c r="K63" s="71" t="s">
        <v>9</v>
      </c>
      <c r="L63" s="74"/>
      <c r="M63" s="71" t="s">
        <v>11</v>
      </c>
      <c r="N63" s="74"/>
      <c r="O63" s="71" t="s">
        <v>112</v>
      </c>
      <c r="P63" s="74"/>
      <c r="Q63" s="71" t="s">
        <v>171</v>
      </c>
      <c r="S63" s="22"/>
      <c r="T63" s="22"/>
      <c r="U63" s="22"/>
      <c r="V63" s="22"/>
      <c r="W63" s="22"/>
      <c r="X63" s="22"/>
      <c r="Y63" s="22"/>
    </row>
    <row r="64" spans="1:25" ht="46.9" customHeight="1" x14ac:dyDescent="0.4">
      <c r="A64" s="78" t="s">
        <v>213</v>
      </c>
      <c r="C64" s="22">
        <f t="shared" ref="C64:Q64" si="9">SUM(C54)</f>
        <v>391034618</v>
      </c>
      <c r="D64" s="22"/>
      <c r="E64" s="22">
        <f t="shared" si="9"/>
        <v>1940567725339</v>
      </c>
      <c r="F64" s="22"/>
      <c r="G64" s="22">
        <f t="shared" si="9"/>
        <v>-2016171273656</v>
      </c>
      <c r="H64" s="22"/>
      <c r="I64" s="22">
        <f t="shared" si="9"/>
        <v>-82265340613</v>
      </c>
      <c r="K64" s="22">
        <f t="shared" si="9"/>
        <v>391034618</v>
      </c>
      <c r="L64" s="22"/>
      <c r="M64" s="22">
        <f t="shared" si="9"/>
        <v>1940567725339</v>
      </c>
      <c r="N64" s="22"/>
      <c r="O64" s="22">
        <f t="shared" si="9"/>
        <v>-1735825872614</v>
      </c>
      <c r="P64" s="22"/>
      <c r="Q64" s="22">
        <f t="shared" si="9"/>
        <v>195286220029</v>
      </c>
      <c r="S64" s="22"/>
      <c r="T64" s="22"/>
      <c r="U64" s="22"/>
      <c r="V64" s="22"/>
      <c r="W64" s="22"/>
      <c r="X64" s="22"/>
      <c r="Y64" s="22"/>
    </row>
    <row r="65" spans="1:25" ht="46.9" customHeight="1" x14ac:dyDescent="0.4">
      <c r="A65" s="67" t="s">
        <v>24</v>
      </c>
      <c r="C65" s="22">
        <v>2400000</v>
      </c>
      <c r="D65" s="22"/>
      <c r="E65" s="22">
        <v>22067910000</v>
      </c>
      <c r="F65" s="22"/>
      <c r="G65" s="22">
        <v>-24071914800</v>
      </c>
      <c r="H65" s="22"/>
      <c r="I65" s="22">
        <f t="shared" ref="I65:I79" si="10">SUM(E65:G65)</f>
        <v>-2004004800</v>
      </c>
      <c r="K65" s="22">
        <v>2400000</v>
      </c>
      <c r="L65" s="22"/>
      <c r="M65" s="22">
        <v>22067910000</v>
      </c>
      <c r="N65" s="22"/>
      <c r="O65" s="22">
        <v>-22998340800</v>
      </c>
      <c r="P65" s="22"/>
      <c r="Q65" s="22">
        <f t="shared" ref="Q65:Q79" si="11">SUM(M65:O65)</f>
        <v>-930430800</v>
      </c>
      <c r="S65" s="22">
        <v>-930430800</v>
      </c>
      <c r="T65" s="22">
        <f t="shared" ref="T65:T79" si="12">S65-Q65</f>
        <v>0</v>
      </c>
      <c r="U65" s="22">
        <v>-2004004800</v>
      </c>
      <c r="V65" s="22">
        <f t="shared" ref="V65:V81" si="13">U65-I65</f>
        <v>0</v>
      </c>
      <c r="W65" s="22"/>
      <c r="X65" s="22"/>
      <c r="Y65" s="22"/>
    </row>
    <row r="66" spans="1:25" ht="46.9" customHeight="1" x14ac:dyDescent="0.4">
      <c r="A66" s="67" t="s">
        <v>25</v>
      </c>
      <c r="C66" s="22">
        <v>161737</v>
      </c>
      <c r="D66" s="22"/>
      <c r="E66" s="22">
        <v>11398923737</v>
      </c>
      <c r="F66" s="22"/>
      <c r="G66" s="22">
        <v>-12042022397</v>
      </c>
      <c r="H66" s="22"/>
      <c r="I66" s="22">
        <f t="shared" si="10"/>
        <v>-643098660</v>
      </c>
      <c r="K66" s="22">
        <v>161737</v>
      </c>
      <c r="L66" s="22"/>
      <c r="M66" s="22">
        <v>11398923737</v>
      </c>
      <c r="N66" s="22"/>
      <c r="O66" s="22">
        <v>-12805702055</v>
      </c>
      <c r="P66" s="22"/>
      <c r="Q66" s="22">
        <f t="shared" si="11"/>
        <v>-1406778318</v>
      </c>
      <c r="S66" s="22">
        <v>-1406778318</v>
      </c>
      <c r="T66" s="22">
        <f t="shared" si="12"/>
        <v>0</v>
      </c>
      <c r="U66" s="22">
        <v>-643098660</v>
      </c>
      <c r="V66" s="22">
        <f t="shared" si="13"/>
        <v>0</v>
      </c>
      <c r="W66" s="22"/>
      <c r="X66" s="22"/>
      <c r="Y66" s="22"/>
    </row>
    <row r="67" spans="1:25" ht="46.9" customHeight="1" x14ac:dyDescent="0.4">
      <c r="A67" s="67" t="s">
        <v>29</v>
      </c>
      <c r="C67" s="22">
        <v>869585</v>
      </c>
      <c r="D67" s="22"/>
      <c r="E67" s="22">
        <v>54129414894</v>
      </c>
      <c r="F67" s="22"/>
      <c r="G67" s="22">
        <v>-60897752783</v>
      </c>
      <c r="H67" s="22"/>
      <c r="I67" s="22">
        <f t="shared" si="10"/>
        <v>-6768337889</v>
      </c>
      <c r="K67" s="22">
        <v>869585</v>
      </c>
      <c r="L67" s="22"/>
      <c r="M67" s="22">
        <v>54129414894</v>
      </c>
      <c r="N67" s="22"/>
      <c r="O67" s="22">
        <v>-55884169161</v>
      </c>
      <c r="P67" s="22"/>
      <c r="Q67" s="22">
        <f t="shared" si="11"/>
        <v>-1754754267</v>
      </c>
      <c r="S67" s="22">
        <v>-1754754267</v>
      </c>
      <c r="T67" s="22">
        <f t="shared" si="12"/>
        <v>0</v>
      </c>
      <c r="U67" s="22">
        <v>-6768337889</v>
      </c>
      <c r="V67" s="22">
        <f t="shared" si="13"/>
        <v>0</v>
      </c>
      <c r="W67" s="22"/>
      <c r="X67" s="22"/>
      <c r="Y67" s="22"/>
    </row>
    <row r="68" spans="1:25" ht="46.9" customHeight="1" x14ac:dyDescent="0.4">
      <c r="A68" s="67" t="s">
        <v>47</v>
      </c>
      <c r="C68" s="22">
        <v>1000000</v>
      </c>
      <c r="D68" s="22"/>
      <c r="E68" s="22">
        <v>9224784000</v>
      </c>
      <c r="F68" s="22"/>
      <c r="G68" s="22">
        <v>-9244665000</v>
      </c>
      <c r="H68" s="22"/>
      <c r="I68" s="22">
        <f t="shared" si="10"/>
        <v>-19881000</v>
      </c>
      <c r="K68" s="22">
        <v>1000000</v>
      </c>
      <c r="L68" s="22"/>
      <c r="M68" s="22">
        <v>9224784000</v>
      </c>
      <c r="N68" s="22"/>
      <c r="O68" s="22">
        <v>-11670147000</v>
      </c>
      <c r="P68" s="22"/>
      <c r="Q68" s="22">
        <f t="shared" si="11"/>
        <v>-2445363000</v>
      </c>
      <c r="S68" s="22">
        <v>-2445363000</v>
      </c>
      <c r="T68" s="22">
        <f t="shared" si="12"/>
        <v>0</v>
      </c>
      <c r="U68" s="22">
        <v>-19881000</v>
      </c>
      <c r="V68" s="22">
        <f t="shared" si="13"/>
        <v>0</v>
      </c>
      <c r="W68" s="22"/>
      <c r="X68" s="22"/>
      <c r="Y68" s="22"/>
    </row>
    <row r="69" spans="1:25" ht="46.9" customHeight="1" x14ac:dyDescent="0.4">
      <c r="A69" s="67" t="s">
        <v>51</v>
      </c>
      <c r="C69" s="22">
        <v>2820113</v>
      </c>
      <c r="D69" s="22"/>
      <c r="E69" s="22">
        <v>162621366336</v>
      </c>
      <c r="F69" s="22"/>
      <c r="G69" s="22">
        <v>-173778632981</v>
      </c>
      <c r="H69" s="22"/>
      <c r="I69" s="22">
        <f t="shared" si="10"/>
        <v>-11157266645</v>
      </c>
      <c r="K69" s="22">
        <v>2820113</v>
      </c>
      <c r="L69" s="22"/>
      <c r="M69" s="22">
        <v>162621366336</v>
      </c>
      <c r="N69" s="22"/>
      <c r="O69" s="22">
        <v>-165088299663</v>
      </c>
      <c r="P69" s="22"/>
      <c r="Q69" s="22">
        <f t="shared" si="11"/>
        <v>-2466933327</v>
      </c>
      <c r="S69" s="22">
        <v>-2466933327</v>
      </c>
      <c r="T69" s="22">
        <f t="shared" si="12"/>
        <v>0</v>
      </c>
      <c r="U69" s="22">
        <v>-11157266645</v>
      </c>
      <c r="V69" s="22">
        <f t="shared" si="13"/>
        <v>0</v>
      </c>
      <c r="W69" s="22"/>
      <c r="X69" s="22"/>
      <c r="Y69" s="22"/>
    </row>
    <row r="70" spans="1:25" ht="46.9" customHeight="1" x14ac:dyDescent="0.4">
      <c r="A70" s="78" t="s">
        <v>174</v>
      </c>
      <c r="B70" s="87"/>
      <c r="C70" s="92">
        <v>319213000</v>
      </c>
      <c r="D70" s="88"/>
      <c r="E70" s="92">
        <v>25211333409</v>
      </c>
      <c r="F70" s="88"/>
      <c r="G70" s="92">
        <v>22638387158</v>
      </c>
      <c r="H70" s="88"/>
      <c r="I70" s="88">
        <v>-2572946251</v>
      </c>
      <c r="J70" s="87"/>
      <c r="K70" s="92">
        <v>319213000</v>
      </c>
      <c r="L70" s="88"/>
      <c r="M70" s="92">
        <v>25211333409</v>
      </c>
      <c r="N70" s="88"/>
      <c r="O70" s="92">
        <v>22638387158</v>
      </c>
      <c r="P70" s="88"/>
      <c r="Q70" s="88">
        <v>-2572946251</v>
      </c>
      <c r="S70" s="22">
        <v>-2572946251</v>
      </c>
      <c r="T70" s="22">
        <f t="shared" si="12"/>
        <v>0</v>
      </c>
      <c r="U70" s="22">
        <v>-2572946251</v>
      </c>
      <c r="V70" s="22">
        <f t="shared" si="13"/>
        <v>0</v>
      </c>
      <c r="W70" s="22"/>
      <c r="X70" s="22"/>
      <c r="Y70" s="22"/>
    </row>
    <row r="71" spans="1:25" ht="46.9" customHeight="1" x14ac:dyDescent="0.4">
      <c r="A71" s="29" t="s">
        <v>131</v>
      </c>
      <c r="C71" s="22">
        <v>2000000</v>
      </c>
      <c r="D71" s="22"/>
      <c r="E71" s="22">
        <v>37058184000</v>
      </c>
      <c r="F71" s="22"/>
      <c r="G71" s="22">
        <v>-43082127000</v>
      </c>
      <c r="H71" s="22"/>
      <c r="I71" s="22">
        <f t="shared" si="10"/>
        <v>-6023943000</v>
      </c>
      <c r="K71" s="22">
        <v>2000000</v>
      </c>
      <c r="L71" s="22"/>
      <c r="M71" s="22">
        <v>37058184000</v>
      </c>
      <c r="N71" s="22"/>
      <c r="O71" s="22">
        <v>-42851729400</v>
      </c>
      <c r="P71" s="22"/>
      <c r="Q71" s="22">
        <f t="shared" si="11"/>
        <v>-5793545400</v>
      </c>
      <c r="S71" s="22">
        <v>-5793545400</v>
      </c>
      <c r="T71" s="22">
        <f t="shared" si="12"/>
        <v>0</v>
      </c>
      <c r="U71" s="22">
        <v>-6023943000</v>
      </c>
      <c r="V71" s="22">
        <f t="shared" si="13"/>
        <v>0</v>
      </c>
      <c r="W71" s="22"/>
      <c r="X71" s="22"/>
      <c r="Y71" s="22"/>
    </row>
    <row r="72" spans="1:25" ht="46.9" customHeight="1" x14ac:dyDescent="0.4">
      <c r="A72" s="67" t="s">
        <v>41</v>
      </c>
      <c r="C72" s="22">
        <v>12704704</v>
      </c>
      <c r="D72" s="22"/>
      <c r="E72" s="22">
        <v>74132881635</v>
      </c>
      <c r="F72" s="22"/>
      <c r="G72" s="22">
        <v>-77596212284</v>
      </c>
      <c r="H72" s="22"/>
      <c r="I72" s="22">
        <f t="shared" si="10"/>
        <v>-3463330649</v>
      </c>
      <c r="K72" s="22">
        <v>12704704</v>
      </c>
      <c r="L72" s="22"/>
      <c r="M72" s="22">
        <v>74132881635</v>
      </c>
      <c r="N72" s="22"/>
      <c r="O72" s="22">
        <v>-83587468036</v>
      </c>
      <c r="P72" s="22"/>
      <c r="Q72" s="22">
        <f t="shared" si="11"/>
        <v>-9454586401</v>
      </c>
      <c r="S72" s="22">
        <v>-9454586401</v>
      </c>
      <c r="T72" s="22">
        <f t="shared" si="12"/>
        <v>0</v>
      </c>
      <c r="U72" s="22">
        <v>-3463330649</v>
      </c>
      <c r="V72" s="22">
        <f t="shared" si="13"/>
        <v>0</v>
      </c>
      <c r="W72" s="22"/>
      <c r="X72" s="22"/>
      <c r="Y72" s="22"/>
    </row>
    <row r="73" spans="1:25" ht="46.9" customHeight="1" x14ac:dyDescent="0.4">
      <c r="A73" s="67" t="s">
        <v>43</v>
      </c>
      <c r="C73" s="22">
        <v>153646770</v>
      </c>
      <c r="D73" s="22"/>
      <c r="E73" s="22">
        <v>222531356993</v>
      </c>
      <c r="F73" s="22"/>
      <c r="G73" s="22">
        <v>-255063394769</v>
      </c>
      <c r="H73" s="22"/>
      <c r="I73" s="22">
        <f t="shared" si="10"/>
        <v>-32532037776</v>
      </c>
      <c r="K73" s="22">
        <v>153646770</v>
      </c>
      <c r="L73" s="22"/>
      <c r="M73" s="22">
        <v>222531356993</v>
      </c>
      <c r="N73" s="22"/>
      <c r="O73" s="22">
        <v>-235892402884</v>
      </c>
      <c r="P73" s="22"/>
      <c r="Q73" s="22">
        <f t="shared" si="11"/>
        <v>-13361045891</v>
      </c>
      <c r="S73" s="22">
        <v>-13361045891</v>
      </c>
      <c r="T73" s="22">
        <f t="shared" si="12"/>
        <v>0</v>
      </c>
      <c r="U73" s="22">
        <v>-32532037776</v>
      </c>
      <c r="V73" s="22">
        <f t="shared" si="13"/>
        <v>0</v>
      </c>
      <c r="W73" s="22"/>
      <c r="X73" s="22"/>
      <c r="Y73" s="22"/>
    </row>
    <row r="74" spans="1:25" ht="46.9" customHeight="1" x14ac:dyDescent="0.4">
      <c r="A74" s="67" t="s">
        <v>39</v>
      </c>
      <c r="C74" s="22">
        <v>45124995</v>
      </c>
      <c r="D74" s="22"/>
      <c r="E74" s="22">
        <v>123310522018</v>
      </c>
      <c r="F74" s="22"/>
      <c r="G74" s="22">
        <v>-139517447901</v>
      </c>
      <c r="H74" s="22"/>
      <c r="I74" s="22">
        <f t="shared" si="10"/>
        <v>-16206925883</v>
      </c>
      <c r="K74" s="22">
        <v>45124995</v>
      </c>
      <c r="L74" s="22"/>
      <c r="M74" s="22">
        <v>123310522018</v>
      </c>
      <c r="N74" s="22"/>
      <c r="O74" s="22">
        <v>-137552091379</v>
      </c>
      <c r="P74" s="22"/>
      <c r="Q74" s="22">
        <f t="shared" si="11"/>
        <v>-14241569361</v>
      </c>
      <c r="S74" s="22">
        <v>-14241569361</v>
      </c>
      <c r="T74" s="22">
        <f t="shared" si="12"/>
        <v>0</v>
      </c>
      <c r="U74" s="22">
        <v>-16206925883</v>
      </c>
      <c r="V74" s="22">
        <f t="shared" si="13"/>
        <v>0</v>
      </c>
      <c r="W74" s="22"/>
      <c r="X74" s="22"/>
      <c r="Y74" s="22"/>
    </row>
    <row r="75" spans="1:25" ht="46.9" customHeight="1" x14ac:dyDescent="0.4">
      <c r="A75" s="67" t="s">
        <v>53</v>
      </c>
      <c r="C75" s="22">
        <v>10265072</v>
      </c>
      <c r="D75" s="22"/>
      <c r="E75" s="22">
        <v>144896726466</v>
      </c>
      <c r="F75" s="22"/>
      <c r="G75" s="22">
        <v>-179284189015</v>
      </c>
      <c r="H75" s="22"/>
      <c r="I75" s="22">
        <f t="shared" si="10"/>
        <v>-34387462549</v>
      </c>
      <c r="K75" s="22">
        <v>10265072</v>
      </c>
      <c r="L75" s="22"/>
      <c r="M75" s="22">
        <v>144896726466</v>
      </c>
      <c r="N75" s="22"/>
      <c r="O75" s="22">
        <v>-163263917145</v>
      </c>
      <c r="P75" s="22"/>
      <c r="Q75" s="22">
        <f t="shared" si="11"/>
        <v>-18367190679</v>
      </c>
      <c r="S75" s="22">
        <v>-18367190679</v>
      </c>
      <c r="T75" s="22">
        <f t="shared" si="12"/>
        <v>0</v>
      </c>
      <c r="U75" s="22">
        <v>-34387462549</v>
      </c>
      <c r="V75" s="22">
        <f t="shared" si="13"/>
        <v>0</v>
      </c>
      <c r="W75" s="22"/>
      <c r="X75" s="22"/>
      <c r="Y75" s="22"/>
    </row>
    <row r="76" spans="1:25" ht="46.9" customHeight="1" x14ac:dyDescent="0.4">
      <c r="A76" s="67" t="s">
        <v>19</v>
      </c>
      <c r="C76" s="22">
        <v>164107317</v>
      </c>
      <c r="D76" s="22"/>
      <c r="E76" s="22">
        <v>83686140651</v>
      </c>
      <c r="F76" s="22"/>
      <c r="G76" s="22">
        <v>-94942171265</v>
      </c>
      <c r="H76" s="22"/>
      <c r="I76" s="22">
        <f t="shared" si="10"/>
        <v>-11256030614</v>
      </c>
      <c r="K76" s="22">
        <v>164107317</v>
      </c>
      <c r="L76" s="22"/>
      <c r="M76" s="22">
        <v>83686140651</v>
      </c>
      <c r="N76" s="22"/>
      <c r="O76" s="22">
        <v>-102501073708</v>
      </c>
      <c r="P76" s="22"/>
      <c r="Q76" s="22">
        <f t="shared" si="11"/>
        <v>-18814933057</v>
      </c>
      <c r="S76" s="22">
        <v>-18814933057</v>
      </c>
      <c r="T76" s="22">
        <f t="shared" si="12"/>
        <v>0</v>
      </c>
      <c r="U76" s="22">
        <v>-11256030614</v>
      </c>
      <c r="V76" s="22">
        <f t="shared" si="13"/>
        <v>0</v>
      </c>
      <c r="W76" s="22"/>
      <c r="X76" s="22"/>
      <c r="Y76" s="22"/>
    </row>
    <row r="77" spans="1:25" ht="46.9" customHeight="1" x14ac:dyDescent="0.4">
      <c r="A77" s="67" t="s">
        <v>20</v>
      </c>
      <c r="C77" s="22">
        <v>276934158</v>
      </c>
      <c r="D77" s="22"/>
      <c r="E77" s="22">
        <v>174256291048</v>
      </c>
      <c r="F77" s="22"/>
      <c r="G77" s="22">
        <v>-185818319837</v>
      </c>
      <c r="H77" s="22"/>
      <c r="I77" s="22">
        <f t="shared" si="10"/>
        <v>-11562028789</v>
      </c>
      <c r="K77" s="22">
        <v>276934158</v>
      </c>
      <c r="L77" s="22"/>
      <c r="M77" s="22">
        <v>174256291048</v>
      </c>
      <c r="N77" s="22"/>
      <c r="O77" s="22">
        <v>-193932116289</v>
      </c>
      <c r="P77" s="22"/>
      <c r="Q77" s="22">
        <f t="shared" si="11"/>
        <v>-19675825241</v>
      </c>
      <c r="S77" s="22">
        <v>-19675825241</v>
      </c>
      <c r="T77" s="22">
        <f t="shared" si="12"/>
        <v>0</v>
      </c>
      <c r="U77" s="22">
        <v>-11562028789</v>
      </c>
      <c r="V77" s="22">
        <f t="shared" si="13"/>
        <v>0</v>
      </c>
      <c r="W77" s="22"/>
      <c r="X77" s="22"/>
      <c r="Y77" s="22"/>
    </row>
    <row r="78" spans="1:25" ht="46.9" customHeight="1" x14ac:dyDescent="0.4">
      <c r="A78" s="67" t="s">
        <v>42</v>
      </c>
      <c r="C78" s="22">
        <v>357023420</v>
      </c>
      <c r="D78" s="22"/>
      <c r="E78" s="22">
        <v>149412534004</v>
      </c>
      <c r="F78" s="22"/>
      <c r="G78" s="22">
        <v>-177449565325</v>
      </c>
      <c r="H78" s="22"/>
      <c r="I78" s="22">
        <f t="shared" si="10"/>
        <v>-28037031321</v>
      </c>
      <c r="K78" s="22">
        <v>357023420</v>
      </c>
      <c r="L78" s="22"/>
      <c r="M78" s="22">
        <v>149412534004</v>
      </c>
      <c r="N78" s="22"/>
      <c r="O78" s="22">
        <v>-177893850941</v>
      </c>
      <c r="P78" s="22"/>
      <c r="Q78" s="22">
        <f t="shared" si="11"/>
        <v>-28481316937</v>
      </c>
      <c r="S78" s="22">
        <v>-28481316937</v>
      </c>
      <c r="T78" s="22">
        <f t="shared" si="12"/>
        <v>0</v>
      </c>
      <c r="U78" s="22">
        <v>-28037031321</v>
      </c>
      <c r="V78" s="22">
        <f t="shared" si="13"/>
        <v>0</v>
      </c>
      <c r="W78" s="22"/>
      <c r="X78" s="22"/>
      <c r="Y78" s="22"/>
    </row>
    <row r="79" spans="1:25" ht="46.9" customHeight="1" x14ac:dyDescent="0.4">
      <c r="A79" s="67" t="s">
        <v>17</v>
      </c>
      <c r="C79" s="47">
        <v>735418411</v>
      </c>
      <c r="D79" s="47"/>
      <c r="E79" s="47">
        <v>424735792115</v>
      </c>
      <c r="F79" s="47"/>
      <c r="G79" s="47">
        <v>-443512364032</v>
      </c>
      <c r="H79" s="47"/>
      <c r="I79" s="47">
        <f t="shared" si="10"/>
        <v>-18776571917</v>
      </c>
      <c r="J79" s="76"/>
      <c r="K79" s="47">
        <v>735418411</v>
      </c>
      <c r="L79" s="47"/>
      <c r="M79" s="47">
        <v>424735792115</v>
      </c>
      <c r="N79" s="47"/>
      <c r="O79" s="47">
        <v>-478040144306</v>
      </c>
      <c r="P79" s="47"/>
      <c r="Q79" s="47">
        <f t="shared" si="11"/>
        <v>-53304352191</v>
      </c>
      <c r="S79" s="22">
        <v>-53304352201</v>
      </c>
      <c r="T79" s="22">
        <f t="shared" si="12"/>
        <v>-10</v>
      </c>
      <c r="U79" s="22">
        <v>-18776571917</v>
      </c>
      <c r="V79" s="22">
        <f t="shared" si="13"/>
        <v>0</v>
      </c>
      <c r="W79" s="22"/>
      <c r="X79" s="22"/>
      <c r="Y79" s="22"/>
    </row>
    <row r="80" spans="1:25" ht="46.9" customHeight="1" x14ac:dyDescent="0.4">
      <c r="A80" s="77" t="s">
        <v>187</v>
      </c>
      <c r="C80" s="47">
        <v>0</v>
      </c>
      <c r="D80" s="22"/>
      <c r="E80" s="47" t="s">
        <v>70</v>
      </c>
      <c r="F80" s="22"/>
      <c r="G80" s="22">
        <v>-2</v>
      </c>
      <c r="H80" s="22"/>
      <c r="I80" s="22">
        <v>-2</v>
      </c>
      <c r="K80" s="47">
        <v>0</v>
      </c>
      <c r="L80" s="22"/>
      <c r="M80" s="47">
        <v>0</v>
      </c>
      <c r="N80" s="22"/>
      <c r="O80" s="47">
        <v>0</v>
      </c>
      <c r="P80" s="22"/>
      <c r="Q80" s="22">
        <v>0</v>
      </c>
      <c r="S80" s="22" t="s">
        <v>70</v>
      </c>
      <c r="T80" s="22" t="s">
        <v>70</v>
      </c>
      <c r="U80" s="22">
        <v>-2</v>
      </c>
      <c r="V80" s="22">
        <f t="shared" si="13"/>
        <v>0</v>
      </c>
      <c r="W80" s="22"/>
      <c r="X80" s="22"/>
      <c r="Y80" s="22"/>
    </row>
    <row r="81" spans="1:25" ht="46.9" customHeight="1" thickBot="1" x14ac:dyDescent="0.45">
      <c r="A81" s="77" t="s">
        <v>188</v>
      </c>
      <c r="C81" s="25">
        <v>0</v>
      </c>
      <c r="D81" s="22"/>
      <c r="E81" s="25" t="s">
        <v>70</v>
      </c>
      <c r="F81" s="22"/>
      <c r="G81" s="25">
        <v>-1</v>
      </c>
      <c r="H81" s="22"/>
      <c r="I81" s="25">
        <v>-1</v>
      </c>
      <c r="K81" s="25">
        <v>0</v>
      </c>
      <c r="L81" s="22"/>
      <c r="M81" s="25">
        <v>0</v>
      </c>
      <c r="N81" s="22"/>
      <c r="O81" s="25">
        <v>0</v>
      </c>
      <c r="P81" s="22"/>
      <c r="Q81" s="25">
        <v>0</v>
      </c>
      <c r="S81" s="22" t="s">
        <v>70</v>
      </c>
      <c r="T81" s="22" t="s">
        <v>70</v>
      </c>
      <c r="U81" s="22">
        <v>-1</v>
      </c>
      <c r="V81" s="22">
        <f t="shared" si="13"/>
        <v>0</v>
      </c>
      <c r="W81" s="22"/>
      <c r="X81" s="22"/>
      <c r="Y81" s="22"/>
    </row>
    <row r="82" spans="1:25" ht="46.9" customHeight="1" thickBot="1" x14ac:dyDescent="0.45">
      <c r="A82" s="78" t="s">
        <v>132</v>
      </c>
      <c r="C82" s="25">
        <f>SUM(C64:C81)</f>
        <v>2474723900</v>
      </c>
      <c r="D82" s="22"/>
      <c r="E82" s="25">
        <f>SUM(E64:E81)</f>
        <v>3659241886645</v>
      </c>
      <c r="F82" s="22"/>
      <c r="G82" s="25">
        <f>SUM(G64:G81)</f>
        <v>-3869833665890</v>
      </c>
      <c r="H82" s="22"/>
      <c r="I82" s="25">
        <f>SUM(I64:I81)</f>
        <v>-267676238359</v>
      </c>
      <c r="K82" s="25">
        <f>SUM(K64:K81)</f>
        <v>2474723900</v>
      </c>
      <c r="L82" s="22"/>
      <c r="M82" s="25">
        <f>SUM(M64:M81)</f>
        <v>3659241886645</v>
      </c>
      <c r="N82" s="22"/>
      <c r="O82" s="25">
        <f>SUM(O64:O81)</f>
        <v>-3597148938223</v>
      </c>
      <c r="P82" s="22"/>
      <c r="Q82" s="25">
        <f>SUM(Q64:Q81)</f>
        <v>2214648908</v>
      </c>
      <c r="S82" s="22"/>
      <c r="T82" s="22"/>
      <c r="U82" s="22"/>
      <c r="V82" s="22"/>
      <c r="W82" s="22"/>
      <c r="X82" s="22"/>
      <c r="Y82" s="22"/>
    </row>
    <row r="83" spans="1:25" ht="46.9" customHeight="1" x14ac:dyDescent="0.4">
      <c r="A83" s="77"/>
      <c r="C83" s="47"/>
      <c r="D83" s="22"/>
      <c r="E83" s="47"/>
      <c r="F83" s="22"/>
      <c r="G83" s="22"/>
      <c r="H83" s="22"/>
      <c r="I83" s="22"/>
      <c r="K83" s="47"/>
      <c r="L83" s="22"/>
      <c r="M83" s="47"/>
      <c r="N83" s="22"/>
      <c r="O83" s="47"/>
      <c r="P83" s="22"/>
      <c r="Q83" s="22"/>
      <c r="S83" s="22"/>
      <c r="T83" s="22"/>
      <c r="U83" s="22"/>
      <c r="V83" s="22"/>
      <c r="W83" s="22"/>
      <c r="X83" s="22"/>
      <c r="Y83" s="22"/>
    </row>
    <row r="84" spans="1:25" ht="46.15" customHeight="1" x14ac:dyDescent="0.4">
      <c r="A84" s="138" t="s">
        <v>0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S84" s="22"/>
      <c r="T84" s="22"/>
      <c r="U84" s="22"/>
      <c r="V84" s="22"/>
      <c r="W84" s="22"/>
      <c r="X84" s="22"/>
      <c r="Y84" s="22"/>
    </row>
    <row r="85" spans="1:25" ht="46.15" customHeight="1" x14ac:dyDescent="0.4">
      <c r="A85" s="138" t="s">
        <v>82</v>
      </c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S85" s="22"/>
      <c r="T85" s="22"/>
      <c r="U85" s="22"/>
      <c r="V85" s="22"/>
      <c r="W85" s="22"/>
      <c r="X85" s="22"/>
      <c r="Y85" s="22"/>
    </row>
    <row r="86" spans="1:25" ht="46.15" customHeight="1" x14ac:dyDescent="0.4">
      <c r="A86" s="138" t="s">
        <v>161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S86" s="22"/>
      <c r="T86" s="22"/>
      <c r="U86" s="22"/>
      <c r="V86" s="22"/>
      <c r="W86" s="22"/>
      <c r="X86" s="22"/>
      <c r="Y86" s="22"/>
    </row>
    <row r="87" spans="1:25" ht="46.15" customHeight="1" x14ac:dyDescent="0.4">
      <c r="S87" s="22"/>
      <c r="T87" s="22"/>
      <c r="U87" s="22"/>
      <c r="V87" s="22"/>
      <c r="W87" s="22"/>
      <c r="X87" s="22"/>
      <c r="Y87" s="22"/>
    </row>
    <row r="88" spans="1:25" ht="46.15" customHeight="1" x14ac:dyDescent="0.4">
      <c r="A88" s="139" t="s">
        <v>198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S88" s="22"/>
      <c r="T88" s="22"/>
      <c r="U88" s="22"/>
      <c r="V88" s="22"/>
      <c r="W88" s="22"/>
      <c r="X88" s="22"/>
      <c r="Y88" s="22"/>
    </row>
    <row r="89" spans="1:25" ht="46.15" customHeight="1" x14ac:dyDescent="0.75">
      <c r="A89" s="72"/>
      <c r="B89" s="72"/>
      <c r="C89" s="143" t="s">
        <v>124</v>
      </c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S89" s="22"/>
      <c r="T89" s="22"/>
      <c r="U89" s="22"/>
      <c r="V89" s="22"/>
      <c r="W89" s="22"/>
      <c r="X89" s="22"/>
      <c r="Y89" s="22"/>
    </row>
    <row r="90" spans="1:25" ht="46.15" customHeight="1" thickBot="1" x14ac:dyDescent="0.8">
      <c r="A90" s="140" t="s">
        <v>83</v>
      </c>
      <c r="B90" s="73"/>
      <c r="C90" s="142" t="s">
        <v>159</v>
      </c>
      <c r="D90" s="142"/>
      <c r="E90" s="142"/>
      <c r="F90" s="142"/>
      <c r="G90" s="142"/>
      <c r="H90" s="142"/>
      <c r="I90" s="142"/>
      <c r="J90" s="73"/>
      <c r="K90" s="142" t="s">
        <v>160</v>
      </c>
      <c r="L90" s="142"/>
      <c r="M90" s="142"/>
      <c r="N90" s="142"/>
      <c r="O90" s="142"/>
      <c r="P90" s="142"/>
      <c r="Q90" s="142"/>
      <c r="S90" s="22"/>
      <c r="T90" s="22"/>
      <c r="U90" s="22"/>
      <c r="V90" s="22"/>
      <c r="W90" s="22"/>
      <c r="X90" s="22"/>
      <c r="Y90" s="22"/>
    </row>
    <row r="91" spans="1:25" ht="46.15" customHeight="1" thickBot="1" x14ac:dyDescent="0.7">
      <c r="A91" s="141"/>
      <c r="B91" s="73"/>
      <c r="C91" s="71" t="s">
        <v>9</v>
      </c>
      <c r="D91" s="74"/>
      <c r="E91" s="71" t="s">
        <v>11</v>
      </c>
      <c r="F91" s="74"/>
      <c r="G91" s="71" t="s">
        <v>112</v>
      </c>
      <c r="H91" s="74"/>
      <c r="I91" s="71" t="s">
        <v>171</v>
      </c>
      <c r="J91" s="73"/>
      <c r="K91" s="71" t="s">
        <v>9</v>
      </c>
      <c r="L91" s="74"/>
      <c r="M91" s="71" t="s">
        <v>11</v>
      </c>
      <c r="N91" s="74"/>
      <c r="O91" s="71" t="s">
        <v>112</v>
      </c>
      <c r="P91" s="74"/>
      <c r="Q91" s="71" t="s">
        <v>171</v>
      </c>
      <c r="S91" s="22"/>
      <c r="T91" s="22"/>
      <c r="U91" s="22"/>
      <c r="V91" s="22"/>
      <c r="W91" s="22"/>
      <c r="X91" s="22"/>
      <c r="Y91" s="22"/>
    </row>
    <row r="92" spans="1:25" ht="46.15" customHeight="1" x14ac:dyDescent="0.4">
      <c r="A92" s="78" t="s">
        <v>213</v>
      </c>
      <c r="C92" s="47">
        <f t="shared" ref="C92:Q92" si="14">SUM(C82)</f>
        <v>2474723900</v>
      </c>
      <c r="D92" s="22"/>
      <c r="E92" s="47">
        <f t="shared" si="14"/>
        <v>3659241886645</v>
      </c>
      <c r="F92" s="22"/>
      <c r="G92" s="22">
        <f t="shared" si="14"/>
        <v>-3869833665890</v>
      </c>
      <c r="H92" s="22"/>
      <c r="I92" s="22">
        <f t="shared" si="14"/>
        <v>-267676238359</v>
      </c>
      <c r="K92" s="47">
        <f t="shared" si="14"/>
        <v>2474723900</v>
      </c>
      <c r="L92" s="22"/>
      <c r="M92" s="47">
        <f t="shared" si="14"/>
        <v>3659241886645</v>
      </c>
      <c r="N92" s="22"/>
      <c r="O92" s="47">
        <f t="shared" si="14"/>
        <v>-3597148938223</v>
      </c>
      <c r="P92" s="22"/>
      <c r="Q92" s="22">
        <f t="shared" si="14"/>
        <v>2214648908</v>
      </c>
      <c r="S92" s="22">
        <v>10</v>
      </c>
      <c r="T92" s="22"/>
      <c r="U92" s="22"/>
      <c r="V92" s="22"/>
      <c r="W92" s="22"/>
      <c r="X92" s="22"/>
      <c r="Y92" s="22"/>
    </row>
    <row r="93" spans="1:25" ht="46.15" customHeight="1" x14ac:dyDescent="0.4">
      <c r="A93" s="78" t="s">
        <v>184</v>
      </c>
      <c r="C93" s="22">
        <v>0</v>
      </c>
      <c r="D93" s="22"/>
      <c r="E93" s="22">
        <v>0</v>
      </c>
      <c r="F93" s="22"/>
      <c r="G93" s="22">
        <v>450611130</v>
      </c>
      <c r="H93" s="22"/>
      <c r="I93" s="22">
        <v>450611130</v>
      </c>
      <c r="K93" s="22">
        <v>0</v>
      </c>
      <c r="L93" s="22"/>
      <c r="M93" s="22">
        <v>0</v>
      </c>
      <c r="N93" s="22"/>
      <c r="O93" s="22">
        <v>0</v>
      </c>
      <c r="P93" s="22"/>
      <c r="Q93" s="22">
        <v>0</v>
      </c>
      <c r="S93" s="22" t="s">
        <v>70</v>
      </c>
      <c r="T93" s="22" t="s">
        <v>70</v>
      </c>
      <c r="U93" s="22">
        <v>450611130</v>
      </c>
      <c r="V93" s="22">
        <f t="shared" ref="V93:V107" si="15">U93-I93</f>
        <v>0</v>
      </c>
      <c r="W93" s="22"/>
      <c r="X93" s="22"/>
      <c r="Y93" s="22"/>
    </row>
    <row r="94" spans="1:25" ht="46.15" customHeight="1" x14ac:dyDescent="0.4">
      <c r="A94" s="79" t="s">
        <v>185</v>
      </c>
      <c r="C94" s="22">
        <v>0</v>
      </c>
      <c r="D94" s="22"/>
      <c r="E94" s="22">
        <v>0</v>
      </c>
      <c r="F94" s="22"/>
      <c r="G94" s="22">
        <v>71444982</v>
      </c>
      <c r="H94" s="22"/>
      <c r="I94" s="22">
        <v>71444982</v>
      </c>
      <c r="K94" s="22">
        <v>0</v>
      </c>
      <c r="L94" s="22"/>
      <c r="M94" s="22">
        <v>0</v>
      </c>
      <c r="N94" s="22"/>
      <c r="O94" s="22">
        <v>0</v>
      </c>
      <c r="P94" s="22"/>
      <c r="Q94" s="22">
        <v>0</v>
      </c>
      <c r="S94" s="22" t="s">
        <v>70</v>
      </c>
      <c r="T94" s="22" t="s">
        <v>70</v>
      </c>
      <c r="U94" s="22">
        <v>71444982</v>
      </c>
      <c r="V94" s="22">
        <f t="shared" si="15"/>
        <v>0</v>
      </c>
      <c r="W94" s="22"/>
      <c r="X94" s="22"/>
      <c r="Y94" s="22"/>
    </row>
    <row r="95" spans="1:25" ht="46.15" customHeight="1" x14ac:dyDescent="0.4">
      <c r="A95" s="77" t="s">
        <v>127</v>
      </c>
      <c r="C95" s="22">
        <v>0</v>
      </c>
      <c r="D95" s="22"/>
      <c r="E95" s="22">
        <v>0</v>
      </c>
      <c r="F95" s="22"/>
      <c r="G95" s="47">
        <v>6572830</v>
      </c>
      <c r="H95" s="22"/>
      <c r="I95" s="22">
        <v>6572830</v>
      </c>
      <c r="K95" s="22">
        <v>0</v>
      </c>
      <c r="L95" s="22"/>
      <c r="M95" s="22">
        <v>0</v>
      </c>
      <c r="N95" s="22"/>
      <c r="O95" s="22">
        <v>0</v>
      </c>
      <c r="P95" s="22"/>
      <c r="Q95" s="22">
        <v>0</v>
      </c>
      <c r="S95" s="22" t="s">
        <v>70</v>
      </c>
      <c r="T95" s="22" t="s">
        <v>70</v>
      </c>
      <c r="U95" s="22">
        <v>6572830</v>
      </c>
      <c r="V95" s="22">
        <f t="shared" si="15"/>
        <v>0</v>
      </c>
      <c r="W95" s="22"/>
      <c r="X95" s="22"/>
      <c r="Y95" s="22"/>
    </row>
    <row r="96" spans="1:25" ht="46.15" customHeight="1" x14ac:dyDescent="0.4">
      <c r="A96" s="78" t="s">
        <v>56</v>
      </c>
      <c r="C96" s="22">
        <v>0</v>
      </c>
      <c r="D96" s="22"/>
      <c r="E96" s="22">
        <v>0</v>
      </c>
      <c r="F96" s="22"/>
      <c r="G96" s="22">
        <v>-13393512</v>
      </c>
      <c r="H96" s="22"/>
      <c r="I96" s="22">
        <v>-13393512</v>
      </c>
      <c r="K96" s="22">
        <v>0</v>
      </c>
      <c r="L96" s="22"/>
      <c r="M96" s="22">
        <v>0</v>
      </c>
      <c r="N96" s="22"/>
      <c r="O96" s="22">
        <v>0</v>
      </c>
      <c r="P96" s="22"/>
      <c r="Q96" s="22">
        <v>0</v>
      </c>
      <c r="S96" s="22" t="s">
        <v>70</v>
      </c>
      <c r="T96" s="22" t="s">
        <v>70</v>
      </c>
      <c r="U96" s="22">
        <v>-13393512</v>
      </c>
      <c r="V96" s="22">
        <f t="shared" si="15"/>
        <v>0</v>
      </c>
      <c r="W96" s="22"/>
      <c r="X96" s="22"/>
      <c r="Y96" s="22"/>
    </row>
    <row r="97" spans="1:25" ht="46.15" customHeight="1" x14ac:dyDescent="0.4">
      <c r="A97" s="79" t="s">
        <v>186</v>
      </c>
      <c r="C97" s="22">
        <v>0</v>
      </c>
      <c r="D97" s="22"/>
      <c r="E97" s="22">
        <v>0</v>
      </c>
      <c r="F97" s="22"/>
      <c r="G97" s="22">
        <v>-50997939</v>
      </c>
      <c r="H97" s="22"/>
      <c r="I97" s="22">
        <v>-50997939</v>
      </c>
      <c r="K97" s="22">
        <v>0</v>
      </c>
      <c r="L97" s="22"/>
      <c r="M97" s="22">
        <v>0</v>
      </c>
      <c r="N97" s="22"/>
      <c r="O97" s="22">
        <v>0</v>
      </c>
      <c r="P97" s="22"/>
      <c r="Q97" s="22">
        <v>0</v>
      </c>
      <c r="S97" s="22" t="s">
        <v>70</v>
      </c>
      <c r="T97" s="22" t="s">
        <v>70</v>
      </c>
      <c r="U97" s="22">
        <v>-50997939</v>
      </c>
      <c r="V97" s="22">
        <f t="shared" si="15"/>
        <v>0</v>
      </c>
      <c r="W97" s="22"/>
      <c r="X97" s="22"/>
      <c r="Y97" s="22"/>
    </row>
    <row r="98" spans="1:25" ht="46.15" customHeight="1" x14ac:dyDescent="0.4">
      <c r="A98" s="78" t="s">
        <v>189</v>
      </c>
      <c r="C98" s="22">
        <v>0</v>
      </c>
      <c r="D98" s="22"/>
      <c r="E98" s="22">
        <v>0</v>
      </c>
      <c r="F98" s="22"/>
      <c r="G98" s="22">
        <v>-76926559</v>
      </c>
      <c r="H98" s="22"/>
      <c r="I98" s="22">
        <v>-76926559</v>
      </c>
      <c r="K98" s="22">
        <v>0</v>
      </c>
      <c r="L98" s="22"/>
      <c r="M98" s="22">
        <v>0</v>
      </c>
      <c r="N98" s="22"/>
      <c r="O98" s="22">
        <v>0</v>
      </c>
      <c r="P98" s="22"/>
      <c r="Q98" s="22">
        <v>0</v>
      </c>
      <c r="S98" s="22" t="s">
        <v>70</v>
      </c>
      <c r="T98" s="22" t="s">
        <v>70</v>
      </c>
      <c r="U98" s="22">
        <v>-76926559</v>
      </c>
      <c r="V98" s="22">
        <f t="shared" si="15"/>
        <v>0</v>
      </c>
      <c r="W98" s="22"/>
      <c r="X98" s="22"/>
      <c r="Y98" s="22"/>
    </row>
    <row r="99" spans="1:25" ht="46.15" customHeight="1" x14ac:dyDescent="0.4">
      <c r="A99" s="78" t="s">
        <v>190</v>
      </c>
      <c r="C99" s="22">
        <v>0</v>
      </c>
      <c r="D99" s="22"/>
      <c r="E99" s="22">
        <v>0</v>
      </c>
      <c r="F99" s="22"/>
      <c r="G99" s="22">
        <v>-651858706</v>
      </c>
      <c r="H99" s="22"/>
      <c r="I99" s="22">
        <v>-651858706</v>
      </c>
      <c r="K99" s="22">
        <v>0</v>
      </c>
      <c r="L99" s="22"/>
      <c r="M99" s="22">
        <v>0</v>
      </c>
      <c r="N99" s="22"/>
      <c r="O99" s="22">
        <v>0</v>
      </c>
      <c r="P99" s="22"/>
      <c r="Q99" s="22">
        <v>0</v>
      </c>
      <c r="S99" s="22" t="s">
        <v>70</v>
      </c>
      <c r="T99" s="22" t="s">
        <v>70</v>
      </c>
      <c r="U99" s="22">
        <v>-651858706</v>
      </c>
      <c r="V99" s="22">
        <f t="shared" si="15"/>
        <v>0</v>
      </c>
      <c r="W99" s="22"/>
      <c r="X99" s="22"/>
      <c r="Y99" s="22"/>
    </row>
    <row r="100" spans="1:25" ht="46.15" customHeight="1" x14ac:dyDescent="0.4">
      <c r="A100" s="78" t="s">
        <v>191</v>
      </c>
      <c r="C100" s="22">
        <v>0</v>
      </c>
      <c r="D100" s="22"/>
      <c r="E100" s="22">
        <v>0</v>
      </c>
      <c r="F100" s="22"/>
      <c r="G100" s="22">
        <v>-1993915875</v>
      </c>
      <c r="H100" s="22"/>
      <c r="I100" s="22">
        <v>-1993915875</v>
      </c>
      <c r="K100" s="22">
        <v>0</v>
      </c>
      <c r="L100" s="22"/>
      <c r="M100" s="22">
        <v>0</v>
      </c>
      <c r="N100" s="22"/>
      <c r="O100" s="22">
        <v>0</v>
      </c>
      <c r="P100" s="22"/>
      <c r="Q100" s="22">
        <v>0</v>
      </c>
      <c r="S100" s="22" t="s">
        <v>70</v>
      </c>
      <c r="T100" s="22" t="s">
        <v>70</v>
      </c>
      <c r="U100" s="22">
        <v>-1993915875</v>
      </c>
      <c r="V100" s="22">
        <f t="shared" si="15"/>
        <v>0</v>
      </c>
      <c r="W100" s="22"/>
      <c r="X100" s="22"/>
      <c r="Y100" s="22"/>
    </row>
    <row r="101" spans="1:25" ht="46.15" customHeight="1" x14ac:dyDescent="0.4">
      <c r="A101" s="78" t="s">
        <v>192</v>
      </c>
      <c r="C101" s="22">
        <v>0</v>
      </c>
      <c r="D101" s="22"/>
      <c r="E101" s="22">
        <v>0</v>
      </c>
      <c r="F101" s="22"/>
      <c r="G101" s="22">
        <v>-2748330117</v>
      </c>
      <c r="H101" s="22"/>
      <c r="I101" s="22">
        <v>-2748330117</v>
      </c>
      <c r="K101" s="22">
        <v>0</v>
      </c>
      <c r="L101" s="22"/>
      <c r="M101" s="22">
        <v>0</v>
      </c>
      <c r="N101" s="22"/>
      <c r="O101" s="22">
        <v>0</v>
      </c>
      <c r="P101" s="22"/>
      <c r="Q101" s="22">
        <v>0</v>
      </c>
      <c r="S101" s="22" t="s">
        <v>70</v>
      </c>
      <c r="T101" s="22" t="s">
        <v>70</v>
      </c>
      <c r="U101" s="22">
        <v>-2748330117</v>
      </c>
      <c r="V101" s="22">
        <f t="shared" si="15"/>
        <v>0</v>
      </c>
      <c r="W101" s="22"/>
      <c r="X101" s="22"/>
      <c r="Y101" s="22"/>
    </row>
    <row r="102" spans="1:25" ht="46.15" customHeight="1" x14ac:dyDescent="0.4">
      <c r="A102" s="78" t="s">
        <v>193</v>
      </c>
      <c r="C102" s="22">
        <v>0</v>
      </c>
      <c r="D102" s="22"/>
      <c r="E102" s="22">
        <v>0</v>
      </c>
      <c r="F102" s="22"/>
      <c r="G102" s="22">
        <v>-3168559155</v>
      </c>
      <c r="H102" s="22"/>
      <c r="I102" s="22">
        <v>-3168559155</v>
      </c>
      <c r="K102" s="22">
        <v>0</v>
      </c>
      <c r="L102" s="22"/>
      <c r="M102" s="22">
        <v>0</v>
      </c>
      <c r="N102" s="22"/>
      <c r="O102" s="22">
        <v>0</v>
      </c>
      <c r="P102" s="22"/>
      <c r="Q102" s="22">
        <v>0</v>
      </c>
      <c r="S102" s="22" t="s">
        <v>70</v>
      </c>
      <c r="T102" s="22" t="s">
        <v>70</v>
      </c>
      <c r="U102" s="22">
        <v>-3168559155</v>
      </c>
      <c r="V102" s="22">
        <f t="shared" si="15"/>
        <v>0</v>
      </c>
      <c r="W102" s="22"/>
      <c r="X102" s="22"/>
      <c r="Y102" s="22"/>
    </row>
    <row r="103" spans="1:25" ht="46.15" customHeight="1" x14ac:dyDescent="0.4">
      <c r="A103" s="78" t="s">
        <v>45</v>
      </c>
      <c r="C103" s="22">
        <v>0</v>
      </c>
      <c r="D103" s="22"/>
      <c r="E103" s="22">
        <v>0</v>
      </c>
      <c r="F103" s="22"/>
      <c r="G103" s="22">
        <v>-3674760850</v>
      </c>
      <c r="H103" s="22"/>
      <c r="I103" s="22">
        <v>-3674760850</v>
      </c>
      <c r="K103" s="22">
        <v>0</v>
      </c>
      <c r="L103" s="22"/>
      <c r="M103" s="22">
        <v>0</v>
      </c>
      <c r="N103" s="22"/>
      <c r="O103" s="22">
        <v>0</v>
      </c>
      <c r="P103" s="22"/>
      <c r="Q103" s="22">
        <v>0</v>
      </c>
      <c r="S103" s="22" t="s">
        <v>70</v>
      </c>
      <c r="T103" s="22" t="s">
        <v>70</v>
      </c>
      <c r="U103" s="22">
        <v>-3674760850</v>
      </c>
      <c r="V103" s="22">
        <f t="shared" si="15"/>
        <v>0</v>
      </c>
      <c r="W103" s="22"/>
      <c r="X103" s="22"/>
      <c r="Y103" s="22"/>
    </row>
    <row r="104" spans="1:25" ht="46.15" customHeight="1" x14ac:dyDescent="0.4">
      <c r="A104" s="78" t="s">
        <v>194</v>
      </c>
      <c r="C104" s="22">
        <v>0</v>
      </c>
      <c r="D104" s="22"/>
      <c r="E104" s="22">
        <v>0</v>
      </c>
      <c r="F104" s="22"/>
      <c r="G104" s="22">
        <v>-8070034168</v>
      </c>
      <c r="H104" s="22"/>
      <c r="I104" s="22">
        <v>-8070034168</v>
      </c>
      <c r="K104" s="22">
        <v>0</v>
      </c>
      <c r="L104" s="22"/>
      <c r="M104" s="22">
        <v>0</v>
      </c>
      <c r="N104" s="22"/>
      <c r="O104" s="22">
        <v>0</v>
      </c>
      <c r="P104" s="22"/>
      <c r="Q104" s="22">
        <v>0</v>
      </c>
      <c r="S104" s="22" t="s">
        <v>70</v>
      </c>
      <c r="T104" s="22" t="s">
        <v>70</v>
      </c>
      <c r="U104" s="22">
        <v>-8070034168</v>
      </c>
      <c r="V104" s="22">
        <f t="shared" si="15"/>
        <v>0</v>
      </c>
      <c r="W104" s="22"/>
      <c r="X104" s="22"/>
      <c r="Y104" s="22"/>
    </row>
    <row r="105" spans="1:25" ht="46.15" customHeight="1" x14ac:dyDescent="0.4">
      <c r="A105" s="78" t="s">
        <v>195</v>
      </c>
      <c r="C105" s="22">
        <v>0</v>
      </c>
      <c r="D105" s="22"/>
      <c r="E105" s="22">
        <v>0</v>
      </c>
      <c r="F105" s="22"/>
      <c r="G105" s="22">
        <v>-8207613562</v>
      </c>
      <c r="H105" s="22"/>
      <c r="I105" s="22">
        <v>-8207613562</v>
      </c>
      <c r="K105" s="22">
        <v>0</v>
      </c>
      <c r="L105" s="22"/>
      <c r="M105" s="22">
        <v>0</v>
      </c>
      <c r="N105" s="22"/>
      <c r="O105" s="22">
        <v>0</v>
      </c>
      <c r="P105" s="22"/>
      <c r="Q105" s="22">
        <v>0</v>
      </c>
      <c r="S105" s="22" t="s">
        <v>70</v>
      </c>
      <c r="T105" s="22" t="s">
        <v>70</v>
      </c>
      <c r="U105" s="22">
        <v>-8207613562</v>
      </c>
      <c r="V105" s="22">
        <f t="shared" si="15"/>
        <v>0</v>
      </c>
      <c r="W105" s="22"/>
      <c r="X105" s="22"/>
      <c r="Y105" s="22"/>
    </row>
    <row r="106" spans="1:25" ht="46.15" customHeight="1" x14ac:dyDescent="0.4">
      <c r="A106" s="78" t="s">
        <v>196</v>
      </c>
      <c r="C106" s="22">
        <v>0</v>
      </c>
      <c r="D106" s="22"/>
      <c r="E106" s="22">
        <v>0</v>
      </c>
      <c r="F106" s="22"/>
      <c r="G106" s="22">
        <v>-11269640634</v>
      </c>
      <c r="H106" s="22"/>
      <c r="I106" s="22">
        <v>-11269640634</v>
      </c>
      <c r="K106" s="22">
        <v>0</v>
      </c>
      <c r="L106" s="22"/>
      <c r="M106" s="22">
        <v>0</v>
      </c>
      <c r="N106" s="22"/>
      <c r="O106" s="22">
        <v>0</v>
      </c>
      <c r="P106" s="22"/>
      <c r="Q106" s="22">
        <v>0</v>
      </c>
      <c r="S106" s="22" t="s">
        <v>70</v>
      </c>
      <c r="T106" s="22" t="s">
        <v>70</v>
      </c>
      <c r="U106" s="22">
        <v>-11269640634</v>
      </c>
      <c r="V106" s="22">
        <f t="shared" si="15"/>
        <v>0</v>
      </c>
      <c r="W106" s="22"/>
      <c r="X106" s="22"/>
      <c r="Y106" s="22"/>
    </row>
    <row r="107" spans="1:25" ht="46.15" customHeight="1" thickBot="1" x14ac:dyDescent="0.45">
      <c r="A107" s="79" t="s">
        <v>197</v>
      </c>
      <c r="C107" s="22">
        <v>0</v>
      </c>
      <c r="D107" s="22"/>
      <c r="E107" s="22">
        <v>0</v>
      </c>
      <c r="F107" s="22"/>
      <c r="G107" s="22">
        <v>-43214441161</v>
      </c>
      <c r="H107" s="22"/>
      <c r="I107" s="22">
        <v>-43214441161</v>
      </c>
      <c r="K107" s="22">
        <v>0</v>
      </c>
      <c r="L107" s="22"/>
      <c r="M107" s="22">
        <v>0</v>
      </c>
      <c r="N107" s="22"/>
      <c r="O107" s="22">
        <v>0</v>
      </c>
      <c r="P107" s="22"/>
      <c r="Q107" s="22">
        <v>0</v>
      </c>
      <c r="S107" s="22" t="s">
        <v>70</v>
      </c>
      <c r="T107" s="22" t="s">
        <v>70</v>
      </c>
      <c r="U107" s="22">
        <v>-43214441161</v>
      </c>
      <c r="V107" s="22">
        <f t="shared" si="15"/>
        <v>0</v>
      </c>
      <c r="W107" s="22"/>
      <c r="X107" s="22"/>
      <c r="Y107" s="22"/>
    </row>
    <row r="108" spans="1:25" ht="46.15" customHeight="1" thickBot="1" x14ac:dyDescent="0.45">
      <c r="A108" s="69" t="s">
        <v>60</v>
      </c>
      <c r="C108" s="51">
        <f>SUM(C92:C107)</f>
        <v>2474723900</v>
      </c>
      <c r="D108" s="22"/>
      <c r="E108" s="51">
        <f>SUM(E92:E107)</f>
        <v>3659241886645</v>
      </c>
      <c r="F108" s="22"/>
      <c r="G108" s="51">
        <f>SUM(G92:G107)</f>
        <v>-3952445509186</v>
      </c>
      <c r="H108" s="22"/>
      <c r="I108" s="51">
        <f>SUM(I92:I107)</f>
        <v>-350288081655</v>
      </c>
      <c r="K108" s="51">
        <f>SUM(K92:K107)</f>
        <v>2474723900</v>
      </c>
      <c r="L108" s="22"/>
      <c r="M108" s="51">
        <f>SUM(M92:M107)</f>
        <v>3659241886645</v>
      </c>
      <c r="N108" s="22"/>
      <c r="O108" s="51">
        <f>SUM(O92:O107)</f>
        <v>-3597148938223</v>
      </c>
      <c r="P108" s="22"/>
      <c r="Q108" s="51">
        <f>SUM(Q92:Q107)</f>
        <v>2214648908</v>
      </c>
      <c r="S108" s="51">
        <f>SUM(S9:S107)</f>
        <v>2214648908</v>
      </c>
      <c r="T108" s="22"/>
      <c r="U108" s="51">
        <f>SUM(U9:U107)</f>
        <v>-351158395869</v>
      </c>
      <c r="V108" s="22"/>
      <c r="W108" s="22"/>
      <c r="X108" s="22"/>
      <c r="Y108" s="22"/>
    </row>
    <row r="109" spans="1:25" ht="46.15" customHeight="1" thickTop="1" x14ac:dyDescent="0.4">
      <c r="S109" s="22">
        <f>S108-Q108</f>
        <v>0</v>
      </c>
      <c r="U109" s="22">
        <f>U108-I108</f>
        <v>-870314214</v>
      </c>
      <c r="V109" s="22"/>
      <c r="W109" s="22"/>
      <c r="X109" s="22"/>
      <c r="Y109" s="22"/>
    </row>
    <row r="111" spans="1:25" ht="24.75" x14ac:dyDescent="0.4">
      <c r="U111" s="22">
        <v>-351164968699</v>
      </c>
    </row>
    <row r="112" spans="1:25" ht="24.75" x14ac:dyDescent="0.4">
      <c r="U112" s="22">
        <f>U111-U108</f>
        <v>-6572830</v>
      </c>
    </row>
    <row r="113" spans="21:21" ht="24.75" x14ac:dyDescent="0.4">
      <c r="U113" s="22">
        <f>U112+I95</f>
        <v>0</v>
      </c>
    </row>
  </sheetData>
  <sortState xmlns:xlrd2="http://schemas.microsoft.com/office/spreadsheetml/2017/richdata2" ref="A9:V79">
    <sortCondition descending="1" ref="Q9:Q79"/>
  </sortState>
  <mergeCells count="32">
    <mergeCell ref="A90:A91"/>
    <mergeCell ref="C90:I90"/>
    <mergeCell ref="K90:Q90"/>
    <mergeCell ref="A84:Q84"/>
    <mergeCell ref="A85:Q85"/>
    <mergeCell ref="A86:Q86"/>
    <mergeCell ref="A88:Q88"/>
    <mergeCell ref="C89:Q89"/>
    <mergeCell ref="A58:Q58"/>
    <mergeCell ref="A60:Q60"/>
    <mergeCell ref="C61:Q61"/>
    <mergeCell ref="A62:A63"/>
    <mergeCell ref="C62:I62"/>
    <mergeCell ref="K62:Q62"/>
    <mergeCell ref="A34:A35"/>
    <mergeCell ref="C34:I34"/>
    <mergeCell ref="K34:Q34"/>
    <mergeCell ref="A56:Q56"/>
    <mergeCell ref="A57:Q57"/>
    <mergeCell ref="A1:Q1"/>
    <mergeCell ref="A7:A8"/>
    <mergeCell ref="C7:I7"/>
    <mergeCell ref="K7:Q7"/>
    <mergeCell ref="A2:Q2"/>
    <mergeCell ref="A3:Q3"/>
    <mergeCell ref="A5:Q5"/>
    <mergeCell ref="C6:Q6"/>
    <mergeCell ref="A28:Q28"/>
    <mergeCell ref="A29:Q29"/>
    <mergeCell ref="A30:Q30"/>
    <mergeCell ref="A32:Q32"/>
    <mergeCell ref="C33:Q33"/>
  </mergeCells>
  <pageMargins left="0.39" right="0.39" top="0.39" bottom="0.39" header="0" footer="0"/>
  <pageSetup scale="38" fitToHeight="0" orientation="landscape" r:id="rId1"/>
  <rowBreaks count="3" manualBreakCount="3">
    <brk id="26" max="18" man="1"/>
    <brk id="54" max="18" man="1"/>
    <brk id="8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87"/>
  <sheetViews>
    <sheetView rightToLeft="1" view="pageBreakPreview" zoomScale="60" zoomScaleNormal="100" workbookViewId="0">
      <selection activeCell="S46" sqref="S1:U1048576"/>
    </sheetView>
  </sheetViews>
  <sheetFormatPr defaultColWidth="8.85546875" defaultRowHeight="15.75" x14ac:dyDescent="0.4"/>
  <cols>
    <col min="1" max="1" width="65.7109375" style="87" bestFit="1" customWidth="1"/>
    <col min="2" max="2" width="1.42578125" style="87" customWidth="1"/>
    <col min="3" max="3" width="28.28515625" style="87" customWidth="1"/>
    <col min="4" max="4" width="1.42578125" style="87" customWidth="1"/>
    <col min="5" max="5" width="29.85546875" style="87" customWidth="1"/>
    <col min="6" max="6" width="1.42578125" style="87" customWidth="1"/>
    <col min="7" max="7" width="27.85546875" style="87" customWidth="1"/>
    <col min="8" max="8" width="1.42578125" style="87" customWidth="1"/>
    <col min="9" max="9" width="31.28515625" style="87" bestFit="1" customWidth="1"/>
    <col min="10" max="10" width="1.42578125" style="87" customWidth="1"/>
    <col min="11" max="11" width="28.85546875" style="87" customWidth="1"/>
    <col min="12" max="12" width="1.42578125" style="87" customWidth="1"/>
    <col min="13" max="13" width="28.140625" style="87" customWidth="1"/>
    <col min="14" max="14" width="1.42578125" style="87" customWidth="1"/>
    <col min="15" max="15" width="25.5703125" style="87" customWidth="1"/>
    <col min="16" max="16" width="1.42578125" style="87" customWidth="1"/>
    <col min="17" max="17" width="31.28515625" style="87" bestFit="1" customWidth="1"/>
    <col min="18" max="18" width="1.42578125" style="87" customWidth="1"/>
    <col min="19" max="19" width="20.85546875" style="87" hidden="1" customWidth="1"/>
    <col min="20" max="21" width="19.42578125" style="87" hidden="1" customWidth="1"/>
    <col min="22" max="22" width="20" style="87" customWidth="1"/>
    <col min="23" max="16384" width="8.85546875" style="87"/>
  </cols>
  <sheetData>
    <row r="1" spans="1:25" ht="45" customHeight="1" x14ac:dyDescent="0.4">
      <c r="A1" s="148" t="str">
        <f>درآمد!A1</f>
        <v>صندوق سرمایه گذاری بخشی پتروشیمی دماوند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25" ht="45" customHeight="1" x14ac:dyDescent="0.4">
      <c r="A2" s="148" t="str">
        <f>درآمد!A2</f>
        <v>صورت وضعیت درآمدها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25" ht="45" customHeight="1" x14ac:dyDescent="0.4">
      <c r="A3" s="148" t="str">
        <f>درآمد!A3</f>
        <v>یک ماهه منتهی به 31 خرداد 1404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25" ht="45" customHeight="1" x14ac:dyDescent="0.4"/>
    <row r="5" spans="1:25" ht="45" customHeight="1" x14ac:dyDescent="0.4">
      <c r="A5" s="149" t="s">
        <v>181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25" ht="45" customHeight="1" x14ac:dyDescent="0.75">
      <c r="A6" s="99"/>
      <c r="B6" s="99"/>
      <c r="C6" s="150" t="s">
        <v>124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</row>
    <row r="7" spans="1:25" ht="45" customHeight="1" thickBot="1" x14ac:dyDescent="0.8">
      <c r="A7" s="145" t="s">
        <v>83</v>
      </c>
      <c r="B7" s="100"/>
      <c r="C7" s="147" t="s">
        <v>159</v>
      </c>
      <c r="D7" s="147"/>
      <c r="E7" s="147"/>
      <c r="F7" s="147"/>
      <c r="G7" s="147"/>
      <c r="H7" s="147"/>
      <c r="I7" s="147"/>
      <c r="J7" s="100"/>
      <c r="K7" s="147" t="s">
        <v>160</v>
      </c>
      <c r="L7" s="147"/>
      <c r="M7" s="147"/>
      <c r="N7" s="147"/>
      <c r="O7" s="147"/>
      <c r="P7" s="147"/>
      <c r="Q7" s="147"/>
    </row>
    <row r="8" spans="1:25" ht="45" customHeight="1" thickBot="1" x14ac:dyDescent="0.7">
      <c r="A8" s="146"/>
      <c r="B8" s="100"/>
      <c r="C8" s="101" t="s">
        <v>9</v>
      </c>
      <c r="D8" s="102"/>
      <c r="E8" s="101" t="s">
        <v>111</v>
      </c>
      <c r="F8" s="102"/>
      <c r="G8" s="101" t="s">
        <v>112</v>
      </c>
      <c r="H8" s="102"/>
      <c r="I8" s="101" t="s">
        <v>180</v>
      </c>
      <c r="J8" s="100"/>
      <c r="K8" s="101" t="s">
        <v>9</v>
      </c>
      <c r="L8" s="102"/>
      <c r="M8" s="101" t="s">
        <v>111</v>
      </c>
      <c r="N8" s="102"/>
      <c r="O8" s="101" t="s">
        <v>112</v>
      </c>
      <c r="P8" s="102"/>
      <c r="Q8" s="101" t="s">
        <v>180</v>
      </c>
    </row>
    <row r="9" spans="1:25" ht="45" customHeight="1" x14ac:dyDescent="0.4">
      <c r="A9" s="82" t="s">
        <v>197</v>
      </c>
      <c r="C9" s="88">
        <v>655485375</v>
      </c>
      <c r="D9" s="88"/>
      <c r="E9" s="88">
        <v>106542854734</v>
      </c>
      <c r="F9" s="88"/>
      <c r="G9" s="88">
        <v>-54293003395</v>
      </c>
      <c r="H9" s="88"/>
      <c r="I9" s="88">
        <f>E9+G9</f>
        <v>52249851339</v>
      </c>
      <c r="J9" s="88"/>
      <c r="K9" s="88">
        <v>1020032982</v>
      </c>
      <c r="L9" s="88"/>
      <c r="M9" s="88">
        <v>106542854734</v>
      </c>
      <c r="N9" s="88"/>
      <c r="O9" s="88">
        <v>-54774500924</v>
      </c>
      <c r="Q9" s="88">
        <f t="shared" ref="Q9:Q26" si="0">M9+O9</f>
        <v>51768353810</v>
      </c>
      <c r="W9" s="88"/>
      <c r="X9" s="88"/>
      <c r="Y9" s="88"/>
    </row>
    <row r="10" spans="1:25" ht="45" customHeight="1" x14ac:dyDescent="0.4">
      <c r="A10" s="82" t="s">
        <v>22</v>
      </c>
      <c r="C10" s="88" t="s">
        <v>70</v>
      </c>
      <c r="D10" s="88"/>
      <c r="E10" s="88" t="s">
        <v>70</v>
      </c>
      <c r="F10" s="88"/>
      <c r="G10" s="88" t="s">
        <v>70</v>
      </c>
      <c r="H10" s="88"/>
      <c r="I10" s="88" t="s">
        <v>70</v>
      </c>
      <c r="J10" s="88"/>
      <c r="K10" s="88">
        <v>38800000</v>
      </c>
      <c r="L10" s="88"/>
      <c r="M10" s="88">
        <v>166801562981</v>
      </c>
      <c r="N10" s="88"/>
      <c r="O10" s="88">
        <v>-137566492016</v>
      </c>
      <c r="P10" s="88"/>
      <c r="Q10" s="88">
        <f t="shared" si="0"/>
        <v>29235070965</v>
      </c>
      <c r="S10" s="88">
        <v>28236661841</v>
      </c>
      <c r="T10" s="88">
        <f>Q10-S10</f>
        <v>998409124</v>
      </c>
      <c r="U10" s="88"/>
      <c r="V10" s="88"/>
      <c r="W10" s="88"/>
      <c r="X10" s="88"/>
      <c r="Y10" s="88"/>
    </row>
    <row r="11" spans="1:25" ht="45" customHeight="1" x14ac:dyDescent="0.4">
      <c r="A11" s="82" t="s">
        <v>196</v>
      </c>
      <c r="C11" s="88">
        <v>206934000</v>
      </c>
      <c r="D11" s="88"/>
      <c r="E11" s="88">
        <v>29525998001</v>
      </c>
      <c r="F11" s="88"/>
      <c r="G11" s="88">
        <v>-5862279684</v>
      </c>
      <c r="H11" s="88"/>
      <c r="I11" s="88">
        <f>E11+G11</f>
        <v>23663718317</v>
      </c>
      <c r="J11" s="88"/>
      <c r="K11" s="88">
        <v>207304000</v>
      </c>
      <c r="L11" s="88"/>
      <c r="M11" s="88">
        <v>29525998001</v>
      </c>
      <c r="N11" s="88"/>
      <c r="O11" s="88">
        <v>-5850823290</v>
      </c>
      <c r="Q11" s="88">
        <f t="shared" si="0"/>
        <v>23675174711</v>
      </c>
      <c r="W11" s="88"/>
      <c r="X11" s="88"/>
      <c r="Y11" s="88"/>
    </row>
    <row r="12" spans="1:25" ht="45" customHeight="1" x14ac:dyDescent="0.4">
      <c r="A12" s="103" t="s">
        <v>131</v>
      </c>
      <c r="C12" s="88" t="s">
        <v>70</v>
      </c>
      <c r="D12" s="88"/>
      <c r="E12" s="88" t="s">
        <v>70</v>
      </c>
      <c r="F12" s="88"/>
      <c r="G12" s="88" t="s">
        <v>70</v>
      </c>
      <c r="H12" s="88"/>
      <c r="I12" s="88" t="s">
        <v>70</v>
      </c>
      <c r="J12" s="88"/>
      <c r="K12" s="88">
        <v>6114352</v>
      </c>
      <c r="L12" s="88"/>
      <c r="M12" s="88">
        <v>124445460844</v>
      </c>
      <c r="N12" s="88"/>
      <c r="O12" s="88">
        <v>-106045079154</v>
      </c>
      <c r="P12" s="88"/>
      <c r="Q12" s="88">
        <f t="shared" si="0"/>
        <v>18400381690</v>
      </c>
      <c r="S12" s="88">
        <v>17655499734</v>
      </c>
      <c r="T12" s="88">
        <f>Q12-S12</f>
        <v>744881956</v>
      </c>
      <c r="U12" s="88"/>
      <c r="V12" s="88"/>
      <c r="W12" s="88"/>
      <c r="X12" s="88"/>
      <c r="Y12" s="88"/>
    </row>
    <row r="13" spans="1:25" ht="45" customHeight="1" x14ac:dyDescent="0.4">
      <c r="A13" s="82" t="s">
        <v>195</v>
      </c>
      <c r="C13" s="88">
        <v>105602000</v>
      </c>
      <c r="D13" s="88"/>
      <c r="E13" s="88">
        <v>20026834247</v>
      </c>
      <c r="F13" s="88"/>
      <c r="G13" s="88">
        <v>-1954590211</v>
      </c>
      <c r="H13" s="88"/>
      <c r="I13" s="88">
        <f>E13+G13</f>
        <v>18072244036</v>
      </c>
      <c r="J13" s="88"/>
      <c r="K13" s="88">
        <v>105602000</v>
      </c>
      <c r="L13" s="88"/>
      <c r="M13" s="88">
        <v>20026834247</v>
      </c>
      <c r="N13" s="88"/>
      <c r="O13" s="88">
        <v>-1954590211</v>
      </c>
      <c r="Q13" s="88">
        <f t="shared" si="0"/>
        <v>18072244036</v>
      </c>
      <c r="W13" s="88"/>
      <c r="X13" s="88"/>
      <c r="Y13" s="88"/>
    </row>
    <row r="14" spans="1:25" ht="45" customHeight="1" x14ac:dyDescent="0.4">
      <c r="A14" s="82" t="s">
        <v>194</v>
      </c>
      <c r="C14" s="88">
        <v>250707000</v>
      </c>
      <c r="D14" s="88"/>
      <c r="E14" s="88">
        <v>17589917449</v>
      </c>
      <c r="F14" s="88"/>
      <c r="G14" s="88">
        <v>-1249327202</v>
      </c>
      <c r="H14" s="88"/>
      <c r="I14" s="88">
        <f>E14+G14</f>
        <v>16340590247</v>
      </c>
      <c r="J14" s="88"/>
      <c r="K14" s="88">
        <v>250707000</v>
      </c>
      <c r="L14" s="88"/>
      <c r="M14" s="88">
        <v>17589917449</v>
      </c>
      <c r="N14" s="88"/>
      <c r="O14" s="88">
        <v>-1249327202</v>
      </c>
      <c r="Q14" s="88">
        <f t="shared" si="0"/>
        <v>16340590247</v>
      </c>
      <c r="W14" s="88"/>
      <c r="X14" s="88"/>
      <c r="Y14" s="88"/>
    </row>
    <row r="15" spans="1:25" ht="45" customHeight="1" x14ac:dyDescent="0.4">
      <c r="A15" s="82" t="s">
        <v>17</v>
      </c>
      <c r="C15" s="88">
        <v>12000000</v>
      </c>
      <c r="D15" s="88"/>
      <c r="E15" s="88">
        <v>6823159381</v>
      </c>
      <c r="F15" s="88"/>
      <c r="G15" s="88">
        <v>-7800296604</v>
      </c>
      <c r="H15" s="88"/>
      <c r="I15" s="88">
        <f>SUM(E15:G15)</f>
        <v>-977137223</v>
      </c>
      <c r="J15" s="88"/>
      <c r="K15" s="88">
        <v>592134266</v>
      </c>
      <c r="L15" s="88"/>
      <c r="M15" s="88">
        <v>399121936725</v>
      </c>
      <c r="N15" s="88"/>
      <c r="O15" s="88">
        <v>-385302932349</v>
      </c>
      <c r="P15" s="88"/>
      <c r="Q15" s="88">
        <f t="shared" si="0"/>
        <v>13819004376</v>
      </c>
      <c r="S15" s="88">
        <v>11430022530</v>
      </c>
      <c r="T15" s="88">
        <f>Q15-S15</f>
        <v>2388981846</v>
      </c>
      <c r="U15" s="88">
        <v>-936296604</v>
      </c>
      <c r="V15" s="88"/>
      <c r="W15" s="88"/>
      <c r="X15" s="88"/>
      <c r="Y15" s="88"/>
    </row>
    <row r="16" spans="1:25" ht="45" customHeight="1" x14ac:dyDescent="0.4">
      <c r="A16" s="82" t="s">
        <v>200</v>
      </c>
      <c r="C16" s="88" t="s">
        <v>70</v>
      </c>
      <c r="D16" s="88"/>
      <c r="E16" s="88" t="s">
        <v>70</v>
      </c>
      <c r="F16" s="88"/>
      <c r="G16" s="88" t="s">
        <v>70</v>
      </c>
      <c r="H16" s="88"/>
      <c r="I16" s="88" t="s">
        <v>70</v>
      </c>
      <c r="J16" s="88"/>
      <c r="K16" s="88">
        <v>49000000</v>
      </c>
      <c r="L16" s="88"/>
      <c r="M16" s="88">
        <v>6318667741</v>
      </c>
      <c r="N16" s="88"/>
      <c r="O16" s="88">
        <v>6623059592</v>
      </c>
      <c r="Q16" s="88">
        <f t="shared" si="0"/>
        <v>12941727333</v>
      </c>
      <c r="W16" s="88"/>
      <c r="X16" s="88"/>
      <c r="Y16" s="88"/>
    </row>
    <row r="17" spans="1:25" ht="45" customHeight="1" x14ac:dyDescent="0.4">
      <c r="A17" s="82" t="s">
        <v>201</v>
      </c>
      <c r="C17" s="88" t="s">
        <v>70</v>
      </c>
      <c r="D17" s="88"/>
      <c r="E17" s="88" t="s">
        <v>70</v>
      </c>
      <c r="F17" s="88"/>
      <c r="G17" s="88" t="s">
        <v>70</v>
      </c>
      <c r="H17" s="88"/>
      <c r="I17" s="88" t="s">
        <v>70</v>
      </c>
      <c r="J17" s="88"/>
      <c r="K17" s="88">
        <v>313050000</v>
      </c>
      <c r="L17" s="88"/>
      <c r="M17" s="88">
        <v>43366244531</v>
      </c>
      <c r="N17" s="88"/>
      <c r="O17" s="88">
        <v>-33324747110</v>
      </c>
      <c r="Q17" s="88">
        <f t="shared" si="0"/>
        <v>10041497421</v>
      </c>
      <c r="W17" s="88"/>
      <c r="X17" s="88"/>
      <c r="Y17" s="88"/>
    </row>
    <row r="18" spans="1:25" ht="45" customHeight="1" x14ac:dyDescent="0.4">
      <c r="A18" s="82" t="s">
        <v>192</v>
      </c>
      <c r="C18" s="88">
        <v>69908000</v>
      </c>
      <c r="D18" s="88"/>
      <c r="E18" s="88">
        <v>9036102857</v>
      </c>
      <c r="F18" s="88"/>
      <c r="G18" s="88">
        <v>-341577176</v>
      </c>
      <c r="H18" s="88"/>
      <c r="I18" s="88">
        <f>E18+G18</f>
        <v>8694525681</v>
      </c>
      <c r="J18" s="88"/>
      <c r="K18" s="88">
        <v>69908000</v>
      </c>
      <c r="L18" s="88"/>
      <c r="M18" s="88">
        <v>9036102857</v>
      </c>
      <c r="N18" s="88"/>
      <c r="O18" s="88">
        <v>-341577176</v>
      </c>
      <c r="Q18" s="88">
        <f t="shared" si="0"/>
        <v>8694525681</v>
      </c>
      <c r="W18" s="88"/>
      <c r="X18" s="88"/>
      <c r="Y18" s="88"/>
    </row>
    <row r="19" spans="1:25" ht="45" customHeight="1" x14ac:dyDescent="0.4">
      <c r="A19" s="82" t="s">
        <v>202</v>
      </c>
      <c r="C19" s="88" t="s">
        <v>70</v>
      </c>
      <c r="D19" s="88"/>
      <c r="E19" s="88" t="s">
        <v>70</v>
      </c>
      <c r="F19" s="88"/>
      <c r="G19" s="88" t="s">
        <v>70</v>
      </c>
      <c r="H19" s="88"/>
      <c r="I19" s="88" t="s">
        <v>70</v>
      </c>
      <c r="J19" s="88"/>
      <c r="K19" s="88">
        <v>237990000</v>
      </c>
      <c r="L19" s="88"/>
      <c r="M19" s="88">
        <v>23348778247</v>
      </c>
      <c r="N19" s="88"/>
      <c r="O19" s="88">
        <v>-14981405703</v>
      </c>
      <c r="Q19" s="88">
        <f t="shared" si="0"/>
        <v>8367372544</v>
      </c>
      <c r="W19" s="88"/>
      <c r="X19" s="88"/>
      <c r="Y19" s="88"/>
    </row>
    <row r="20" spans="1:25" ht="45" customHeight="1" x14ac:dyDescent="0.4">
      <c r="A20" s="82" t="s">
        <v>45</v>
      </c>
      <c r="C20" s="88">
        <v>1700440</v>
      </c>
      <c r="D20" s="88"/>
      <c r="E20" s="88">
        <v>16227095043</v>
      </c>
      <c r="F20" s="88"/>
      <c r="G20" s="88">
        <v>-14266320912</v>
      </c>
      <c r="H20" s="88"/>
      <c r="I20" s="88">
        <f>SUM(E20:G20)</f>
        <v>1960774131</v>
      </c>
      <c r="J20" s="88"/>
      <c r="K20" s="88">
        <v>3400890</v>
      </c>
      <c r="L20" s="88"/>
      <c r="M20" s="88">
        <v>35608016756</v>
      </c>
      <c r="N20" s="88"/>
      <c r="O20" s="88">
        <v>-28319590131</v>
      </c>
      <c r="P20" s="88"/>
      <c r="Q20" s="88">
        <f t="shared" si="0"/>
        <v>7288426625</v>
      </c>
      <c r="S20" s="88">
        <v>7075291051</v>
      </c>
      <c r="T20" s="88">
        <f>Q20-S20</f>
        <v>213135574</v>
      </c>
      <c r="U20" s="88">
        <v>2057903088</v>
      </c>
      <c r="V20" s="88"/>
      <c r="W20" s="88"/>
      <c r="X20" s="88"/>
      <c r="Y20" s="88"/>
    </row>
    <row r="21" spans="1:25" ht="45" customHeight="1" x14ac:dyDescent="0.4">
      <c r="A21" s="82" t="s">
        <v>49</v>
      </c>
      <c r="C21" s="88" t="s">
        <v>70</v>
      </c>
      <c r="D21" s="88"/>
      <c r="E21" s="88" t="s">
        <v>70</v>
      </c>
      <c r="F21" s="88"/>
      <c r="G21" s="88" t="s">
        <v>70</v>
      </c>
      <c r="H21" s="88"/>
      <c r="I21" s="88" t="s">
        <v>70</v>
      </c>
      <c r="J21" s="88"/>
      <c r="K21" s="88">
        <v>5537571</v>
      </c>
      <c r="L21" s="88"/>
      <c r="M21" s="88">
        <v>40661045501</v>
      </c>
      <c r="N21" s="88"/>
      <c r="O21" s="88">
        <v>-33610047013</v>
      </c>
      <c r="P21" s="88"/>
      <c r="Q21" s="88">
        <f t="shared" si="0"/>
        <v>7050998488</v>
      </c>
      <c r="S21" s="88">
        <v>6807617409</v>
      </c>
      <c r="T21" s="88">
        <f>Q21-S21</f>
        <v>243381079</v>
      </c>
      <c r="U21" s="88"/>
      <c r="V21" s="88"/>
      <c r="W21" s="88"/>
      <c r="X21" s="88"/>
      <c r="Y21" s="88"/>
    </row>
    <row r="22" spans="1:25" ht="45" customHeight="1" x14ac:dyDescent="0.4">
      <c r="A22" s="82" t="s">
        <v>31</v>
      </c>
      <c r="C22" s="88" t="s">
        <v>70</v>
      </c>
      <c r="D22" s="88"/>
      <c r="E22" s="88" t="s">
        <v>70</v>
      </c>
      <c r="F22" s="88"/>
      <c r="G22" s="88" t="s">
        <v>70</v>
      </c>
      <c r="H22" s="88"/>
      <c r="I22" s="88" t="s">
        <v>70</v>
      </c>
      <c r="J22" s="88"/>
      <c r="K22" s="88">
        <v>698607</v>
      </c>
      <c r="L22" s="88"/>
      <c r="M22" s="88">
        <v>36524860425</v>
      </c>
      <c r="N22" s="88"/>
      <c r="O22" s="88">
        <v>-30281633095</v>
      </c>
      <c r="P22" s="88"/>
      <c r="Q22" s="88">
        <f t="shared" si="0"/>
        <v>6243227330</v>
      </c>
      <c r="S22" s="88">
        <v>6024603755</v>
      </c>
      <c r="T22" s="88">
        <f>Q22-S22</f>
        <v>218623575</v>
      </c>
      <c r="U22" s="88"/>
      <c r="V22" s="88"/>
      <c r="W22" s="88"/>
      <c r="X22" s="88"/>
      <c r="Y22" s="88"/>
    </row>
    <row r="23" spans="1:25" ht="45" customHeight="1" x14ac:dyDescent="0.4">
      <c r="A23" s="82" t="s">
        <v>193</v>
      </c>
      <c r="C23" s="88">
        <v>83000000</v>
      </c>
      <c r="D23" s="88"/>
      <c r="E23" s="88">
        <v>6320119541</v>
      </c>
      <c r="F23" s="88"/>
      <c r="G23" s="88">
        <v>-671545462</v>
      </c>
      <c r="H23" s="88"/>
      <c r="I23" s="88">
        <f>E23+G23</f>
        <v>5648574079</v>
      </c>
      <c r="J23" s="88"/>
      <c r="K23" s="88">
        <v>83000000</v>
      </c>
      <c r="L23" s="88"/>
      <c r="M23" s="88">
        <v>6320119541</v>
      </c>
      <c r="N23" s="88"/>
      <c r="O23" s="88">
        <v>-671545462</v>
      </c>
      <c r="Q23" s="88">
        <f t="shared" si="0"/>
        <v>5648574079</v>
      </c>
      <c r="W23" s="88"/>
      <c r="X23" s="88"/>
      <c r="Y23" s="88"/>
    </row>
    <row r="24" spans="1:25" ht="45" customHeight="1" x14ac:dyDescent="0.4">
      <c r="A24" s="82" t="s">
        <v>203</v>
      </c>
      <c r="C24" s="88" t="s">
        <v>70</v>
      </c>
      <c r="D24" s="88"/>
      <c r="E24" s="88" t="s">
        <v>70</v>
      </c>
      <c r="F24" s="88"/>
      <c r="G24" s="88" t="s">
        <v>70</v>
      </c>
      <c r="H24" s="88"/>
      <c r="I24" s="88" t="s">
        <v>70</v>
      </c>
      <c r="J24" s="88"/>
      <c r="K24" s="88">
        <v>200000000</v>
      </c>
      <c r="L24" s="88"/>
      <c r="M24" s="88">
        <v>5343843879</v>
      </c>
      <c r="N24" s="88"/>
      <c r="O24" s="88">
        <v>-690262758</v>
      </c>
      <c r="Q24" s="88">
        <f t="shared" si="0"/>
        <v>4653581121</v>
      </c>
      <c r="W24" s="88"/>
      <c r="X24" s="88"/>
      <c r="Y24" s="88"/>
    </row>
    <row r="25" spans="1:25" ht="45" customHeight="1" x14ac:dyDescent="0.4">
      <c r="A25" s="82" t="s">
        <v>102</v>
      </c>
      <c r="C25" s="88" t="s">
        <v>70</v>
      </c>
      <c r="D25" s="88"/>
      <c r="E25" s="88" t="s">
        <v>70</v>
      </c>
      <c r="F25" s="88"/>
      <c r="G25" s="88" t="s">
        <v>70</v>
      </c>
      <c r="H25" s="88"/>
      <c r="I25" s="88" t="s">
        <v>70</v>
      </c>
      <c r="J25" s="88"/>
      <c r="K25" s="88">
        <v>1657992</v>
      </c>
      <c r="L25" s="88"/>
      <c r="M25" s="88">
        <v>9361361093</v>
      </c>
      <c r="N25" s="88"/>
      <c r="O25" s="88">
        <v>-5760206531</v>
      </c>
      <c r="P25" s="88"/>
      <c r="Q25" s="88">
        <f t="shared" si="0"/>
        <v>3601154562</v>
      </c>
      <c r="S25" s="88">
        <v>3545121095</v>
      </c>
      <c r="T25" s="88">
        <f>Q25-S25</f>
        <v>56033467</v>
      </c>
      <c r="U25" s="88"/>
      <c r="V25" s="88"/>
      <c r="W25" s="88"/>
      <c r="X25" s="88"/>
      <c r="Y25" s="88"/>
    </row>
    <row r="26" spans="1:25" ht="45" customHeight="1" thickBot="1" x14ac:dyDescent="0.45">
      <c r="A26" s="82" t="s">
        <v>191</v>
      </c>
      <c r="C26" s="96">
        <v>70000000</v>
      </c>
      <c r="D26" s="88"/>
      <c r="E26" s="96">
        <v>4907021380</v>
      </c>
      <c r="F26" s="88"/>
      <c r="G26" s="96">
        <v>-1418981953</v>
      </c>
      <c r="H26" s="88"/>
      <c r="I26" s="96">
        <f>E26+G26</f>
        <v>3488039427</v>
      </c>
      <c r="J26" s="88"/>
      <c r="K26" s="96">
        <v>74000000</v>
      </c>
      <c r="L26" s="88"/>
      <c r="M26" s="96">
        <v>4907021380</v>
      </c>
      <c r="N26" s="88"/>
      <c r="O26" s="96">
        <v>-1337230398</v>
      </c>
      <c r="Q26" s="96">
        <f t="shared" si="0"/>
        <v>3569790982</v>
      </c>
      <c r="W26" s="88"/>
      <c r="X26" s="88"/>
      <c r="Y26" s="88"/>
    </row>
    <row r="27" spans="1:25" ht="45" customHeight="1" thickBot="1" x14ac:dyDescent="0.45">
      <c r="A27" s="82" t="s">
        <v>132</v>
      </c>
      <c r="C27" s="96">
        <f t="shared" ref="C27:O27" si="1">SUM(C9:C26)</f>
        <v>1455336815</v>
      </c>
      <c r="D27" s="88"/>
      <c r="E27" s="96">
        <f t="shared" si="1"/>
        <v>216999102633</v>
      </c>
      <c r="F27" s="88"/>
      <c r="G27" s="96">
        <f t="shared" si="1"/>
        <v>-87857922599</v>
      </c>
      <c r="H27" s="88"/>
      <c r="I27" s="96">
        <f t="shared" si="1"/>
        <v>129141180034</v>
      </c>
      <c r="J27" s="88"/>
      <c r="K27" s="96">
        <f t="shared" si="1"/>
        <v>3258937660</v>
      </c>
      <c r="L27" s="88"/>
      <c r="M27" s="96">
        <f t="shared" si="1"/>
        <v>1084850626932</v>
      </c>
      <c r="N27" s="88"/>
      <c r="O27" s="96">
        <f t="shared" si="1"/>
        <v>-835438930931</v>
      </c>
      <c r="Q27" s="96">
        <f>SUM(Q9:Q26)</f>
        <v>249411696001</v>
      </c>
      <c r="W27" s="88"/>
      <c r="X27" s="88"/>
      <c r="Y27" s="88"/>
    </row>
    <row r="28" spans="1:25" ht="39.6" customHeight="1" x14ac:dyDescent="0.4">
      <c r="A28" s="82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Q28" s="88"/>
      <c r="W28" s="88"/>
      <c r="X28" s="88"/>
      <c r="Y28" s="88"/>
    </row>
    <row r="29" spans="1:25" ht="44.45" customHeight="1" x14ac:dyDescent="0.4">
      <c r="A29" s="148" t="s">
        <v>0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W29" s="88"/>
      <c r="X29" s="88"/>
      <c r="Y29" s="88"/>
    </row>
    <row r="30" spans="1:25" ht="44.45" customHeight="1" x14ac:dyDescent="0.4">
      <c r="A30" s="148" t="s">
        <v>82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W30" s="88"/>
      <c r="X30" s="88"/>
      <c r="Y30" s="88"/>
    </row>
    <row r="31" spans="1:25" ht="44.45" customHeight="1" x14ac:dyDescent="0.4">
      <c r="A31" s="148" t="s">
        <v>161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W31" s="88"/>
      <c r="X31" s="88"/>
      <c r="Y31" s="88"/>
    </row>
    <row r="32" spans="1:25" ht="44.45" customHeight="1" x14ac:dyDescent="0.4">
      <c r="W32" s="88"/>
      <c r="X32" s="88"/>
      <c r="Y32" s="88"/>
    </row>
    <row r="33" spans="1:25" ht="44.45" customHeight="1" x14ac:dyDescent="0.4">
      <c r="A33" s="149" t="s">
        <v>212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W33" s="88"/>
      <c r="X33" s="88"/>
      <c r="Y33" s="88"/>
    </row>
    <row r="34" spans="1:25" ht="44.45" customHeight="1" x14ac:dyDescent="0.75">
      <c r="A34" s="99"/>
      <c r="B34" s="99"/>
      <c r="C34" s="150" t="s">
        <v>124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W34" s="88"/>
      <c r="X34" s="88"/>
      <c r="Y34" s="88"/>
    </row>
    <row r="35" spans="1:25" ht="44.45" customHeight="1" thickBot="1" x14ac:dyDescent="0.8">
      <c r="A35" s="145" t="s">
        <v>83</v>
      </c>
      <c r="B35" s="100"/>
      <c r="C35" s="147" t="s">
        <v>159</v>
      </c>
      <c r="D35" s="147"/>
      <c r="E35" s="147"/>
      <c r="F35" s="147"/>
      <c r="G35" s="147"/>
      <c r="H35" s="147"/>
      <c r="I35" s="147"/>
      <c r="J35" s="100"/>
      <c r="K35" s="147" t="s">
        <v>160</v>
      </c>
      <c r="L35" s="147"/>
      <c r="M35" s="147"/>
      <c r="N35" s="147"/>
      <c r="O35" s="147"/>
      <c r="P35" s="147"/>
      <c r="Q35" s="147"/>
      <c r="W35" s="88"/>
      <c r="X35" s="88"/>
      <c r="Y35" s="88"/>
    </row>
    <row r="36" spans="1:25" ht="44.45" customHeight="1" thickBot="1" x14ac:dyDescent="0.7">
      <c r="A36" s="146"/>
      <c r="B36" s="100"/>
      <c r="C36" s="101" t="s">
        <v>9</v>
      </c>
      <c r="D36" s="102"/>
      <c r="E36" s="101" t="s">
        <v>111</v>
      </c>
      <c r="F36" s="102"/>
      <c r="G36" s="101" t="s">
        <v>112</v>
      </c>
      <c r="H36" s="102"/>
      <c r="I36" s="101" t="s">
        <v>180</v>
      </c>
      <c r="J36" s="100"/>
      <c r="K36" s="101" t="s">
        <v>9</v>
      </c>
      <c r="L36" s="102"/>
      <c r="M36" s="101" t="s">
        <v>111</v>
      </c>
      <c r="N36" s="102"/>
      <c r="O36" s="101" t="s">
        <v>112</v>
      </c>
      <c r="P36" s="102"/>
      <c r="Q36" s="101" t="s">
        <v>180</v>
      </c>
      <c r="W36" s="88"/>
      <c r="X36" s="88"/>
      <c r="Y36" s="88"/>
    </row>
    <row r="37" spans="1:25" ht="44.45" customHeight="1" x14ac:dyDescent="0.4">
      <c r="A37" s="82" t="s">
        <v>213</v>
      </c>
      <c r="C37" s="88">
        <f t="shared" ref="C37:Q37" si="2">SUM(C27)</f>
        <v>1455336815</v>
      </c>
      <c r="D37" s="88">
        <f t="shared" si="2"/>
        <v>0</v>
      </c>
      <c r="E37" s="88">
        <f t="shared" si="2"/>
        <v>216999102633</v>
      </c>
      <c r="F37" s="88">
        <f t="shared" si="2"/>
        <v>0</v>
      </c>
      <c r="G37" s="88">
        <f t="shared" si="2"/>
        <v>-87857922599</v>
      </c>
      <c r="H37" s="88">
        <f t="shared" si="2"/>
        <v>0</v>
      </c>
      <c r="I37" s="88">
        <f t="shared" si="2"/>
        <v>129141180034</v>
      </c>
      <c r="J37" s="88">
        <f t="shared" si="2"/>
        <v>0</v>
      </c>
      <c r="K37" s="88">
        <f t="shared" si="2"/>
        <v>3258937660</v>
      </c>
      <c r="L37" s="88">
        <f t="shared" si="2"/>
        <v>0</v>
      </c>
      <c r="M37" s="88">
        <f t="shared" si="2"/>
        <v>1084850626932</v>
      </c>
      <c r="N37" s="88">
        <f t="shared" si="2"/>
        <v>0</v>
      </c>
      <c r="O37" s="88">
        <f t="shared" si="2"/>
        <v>-835438930931</v>
      </c>
      <c r="P37" s="87">
        <f t="shared" si="2"/>
        <v>0</v>
      </c>
      <c r="Q37" s="88">
        <f t="shared" si="2"/>
        <v>249411696001</v>
      </c>
      <c r="W37" s="88"/>
      <c r="X37" s="88"/>
      <c r="Y37" s="88"/>
    </row>
    <row r="38" spans="1:25" ht="44.45" customHeight="1" x14ac:dyDescent="0.4">
      <c r="A38" s="82" t="s">
        <v>101</v>
      </c>
      <c r="C38" s="88" t="s">
        <v>70</v>
      </c>
      <c r="D38" s="88"/>
      <c r="E38" s="88" t="s">
        <v>70</v>
      </c>
      <c r="F38" s="88"/>
      <c r="G38" s="88" t="s">
        <v>70</v>
      </c>
      <c r="H38" s="88"/>
      <c r="I38" s="88" t="s">
        <v>70</v>
      </c>
      <c r="J38" s="88"/>
      <c r="K38" s="88">
        <v>1800000</v>
      </c>
      <c r="L38" s="88"/>
      <c r="M38" s="88">
        <v>12739890974</v>
      </c>
      <c r="N38" s="88"/>
      <c r="O38" s="88">
        <v>-9764838974</v>
      </c>
      <c r="P38" s="88"/>
      <c r="Q38" s="88">
        <f t="shared" ref="Q38:Q55" si="3">M38+O38</f>
        <v>2975052000</v>
      </c>
      <c r="S38" s="88">
        <v>2898795974</v>
      </c>
      <c r="T38" s="88">
        <f>Q38-S38</f>
        <v>76256026</v>
      </c>
      <c r="U38" s="88"/>
      <c r="V38" s="88"/>
      <c r="W38" s="88"/>
      <c r="X38" s="88"/>
      <c r="Y38" s="88"/>
    </row>
    <row r="39" spans="1:25" ht="44.45" customHeight="1" x14ac:dyDescent="0.4">
      <c r="A39" s="82" t="s">
        <v>184</v>
      </c>
      <c r="C39" s="88">
        <v>8499000</v>
      </c>
      <c r="D39" s="88"/>
      <c r="E39" s="88">
        <v>544076059</v>
      </c>
      <c r="F39" s="88"/>
      <c r="G39" s="88">
        <v>-1079653118</v>
      </c>
      <c r="H39" s="88"/>
      <c r="I39" s="88">
        <f>E39+G39</f>
        <v>-535577059</v>
      </c>
      <c r="J39" s="88"/>
      <c r="K39" s="88">
        <v>494072367</v>
      </c>
      <c r="L39" s="88"/>
      <c r="M39" s="88">
        <v>40429061911</v>
      </c>
      <c r="N39" s="88"/>
      <c r="O39" s="88">
        <v>-37583094533</v>
      </c>
      <c r="Q39" s="88">
        <f t="shared" si="3"/>
        <v>2845967378</v>
      </c>
      <c r="W39" s="88"/>
      <c r="X39" s="88"/>
      <c r="Y39" s="88"/>
    </row>
    <row r="40" spans="1:25" ht="44.45" customHeight="1" x14ac:dyDescent="0.4">
      <c r="A40" s="82" t="s">
        <v>190</v>
      </c>
      <c r="C40" s="88">
        <v>17367168</v>
      </c>
      <c r="D40" s="88"/>
      <c r="E40" s="88">
        <v>3512198238</v>
      </c>
      <c r="F40" s="88"/>
      <c r="G40" s="88">
        <v>-969336739</v>
      </c>
      <c r="H40" s="88"/>
      <c r="I40" s="88">
        <f>E40+G40</f>
        <v>2542861499</v>
      </c>
      <c r="J40" s="88"/>
      <c r="K40" s="88">
        <v>17367168</v>
      </c>
      <c r="L40" s="88"/>
      <c r="M40" s="88">
        <v>3512198238</v>
      </c>
      <c r="N40" s="88"/>
      <c r="O40" s="88">
        <v>-789750524</v>
      </c>
      <c r="Q40" s="88">
        <f t="shared" si="3"/>
        <v>2722447714</v>
      </c>
      <c r="W40" s="88"/>
      <c r="X40" s="88"/>
      <c r="Y40" s="88"/>
    </row>
    <row r="41" spans="1:25" ht="44.45" customHeight="1" x14ac:dyDescent="0.4">
      <c r="A41" s="82" t="s">
        <v>189</v>
      </c>
      <c r="C41" s="88">
        <v>37679000</v>
      </c>
      <c r="D41" s="88"/>
      <c r="E41" s="88">
        <v>3278350898</v>
      </c>
      <c r="F41" s="88"/>
      <c r="G41" s="88">
        <v>-979187852</v>
      </c>
      <c r="H41" s="88"/>
      <c r="I41" s="88">
        <f>E41+G41</f>
        <v>2299163046</v>
      </c>
      <c r="J41" s="88"/>
      <c r="K41" s="88">
        <v>37679000</v>
      </c>
      <c r="L41" s="88"/>
      <c r="M41" s="88">
        <v>3278350898</v>
      </c>
      <c r="N41" s="88"/>
      <c r="O41" s="88">
        <v>-979187852</v>
      </c>
      <c r="Q41" s="88">
        <f t="shared" si="3"/>
        <v>2299163046</v>
      </c>
      <c r="W41" s="88"/>
      <c r="X41" s="88"/>
      <c r="Y41" s="88"/>
    </row>
    <row r="42" spans="1:25" ht="44.45" customHeight="1" x14ac:dyDescent="0.4">
      <c r="A42" s="82" t="s">
        <v>97</v>
      </c>
      <c r="C42" s="88" t="s">
        <v>70</v>
      </c>
      <c r="D42" s="88"/>
      <c r="E42" s="88" t="s">
        <v>70</v>
      </c>
      <c r="F42" s="88"/>
      <c r="G42" s="88" t="s">
        <v>70</v>
      </c>
      <c r="H42" s="88"/>
      <c r="I42" s="88" t="s">
        <v>70</v>
      </c>
      <c r="J42" s="88"/>
      <c r="K42" s="88">
        <v>2632453</v>
      </c>
      <c r="L42" s="88"/>
      <c r="M42" s="88">
        <v>7431683364</v>
      </c>
      <c r="N42" s="88"/>
      <c r="O42" s="88">
        <v>-5379284715</v>
      </c>
      <c r="P42" s="88"/>
      <c r="Q42" s="88">
        <f t="shared" si="3"/>
        <v>2052398649</v>
      </c>
      <c r="S42" s="88">
        <v>2007915493</v>
      </c>
      <c r="T42" s="88">
        <f>Q42-S42</f>
        <v>44483156</v>
      </c>
      <c r="U42" s="88"/>
      <c r="V42" s="88"/>
      <c r="W42" s="88"/>
      <c r="X42" s="88"/>
      <c r="Y42" s="88"/>
    </row>
    <row r="43" spans="1:25" ht="44.45" customHeight="1" x14ac:dyDescent="0.4">
      <c r="A43" s="82" t="s">
        <v>187</v>
      </c>
      <c r="C43" s="88">
        <v>39314847</v>
      </c>
      <c r="D43" s="88"/>
      <c r="E43" s="88">
        <v>2356446246</v>
      </c>
      <c r="F43" s="88"/>
      <c r="G43" s="88">
        <v>-2356446244</v>
      </c>
      <c r="H43" s="88"/>
      <c r="I43" s="88">
        <f>E43+G43</f>
        <v>2</v>
      </c>
      <c r="J43" s="88"/>
      <c r="K43" s="88">
        <v>39314847</v>
      </c>
      <c r="L43" s="88"/>
      <c r="M43" s="88">
        <v>2356446246</v>
      </c>
      <c r="N43" s="88"/>
      <c r="O43" s="88">
        <v>-477296615</v>
      </c>
      <c r="Q43" s="88">
        <f t="shared" si="3"/>
        <v>1879149631</v>
      </c>
      <c r="W43" s="88"/>
      <c r="X43" s="88"/>
      <c r="Y43" s="88"/>
    </row>
    <row r="44" spans="1:25" ht="44.45" customHeight="1" x14ac:dyDescent="0.4">
      <c r="A44" s="82" t="s">
        <v>93</v>
      </c>
      <c r="C44" s="88" t="s">
        <v>70</v>
      </c>
      <c r="D44" s="88"/>
      <c r="E44" s="88" t="s">
        <v>70</v>
      </c>
      <c r="F44" s="88"/>
      <c r="G44" s="88" t="s">
        <v>70</v>
      </c>
      <c r="H44" s="88"/>
      <c r="I44" s="88" t="s">
        <v>70</v>
      </c>
      <c r="J44" s="88"/>
      <c r="K44" s="88">
        <v>285750</v>
      </c>
      <c r="L44" s="88"/>
      <c r="M44" s="88">
        <v>15213068771</v>
      </c>
      <c r="N44" s="88"/>
      <c r="O44" s="88">
        <v>-13529127881</v>
      </c>
      <c r="P44" s="88"/>
      <c r="Q44" s="88">
        <f t="shared" si="3"/>
        <v>1683940890</v>
      </c>
      <c r="S44" s="88">
        <v>1592881461</v>
      </c>
      <c r="T44" s="88">
        <f>Q44-S44</f>
        <v>91059429</v>
      </c>
      <c r="U44" s="88"/>
      <c r="V44" s="88"/>
      <c r="W44" s="88"/>
      <c r="X44" s="88"/>
      <c r="Y44" s="88"/>
    </row>
    <row r="45" spans="1:25" ht="44.45" customHeight="1" x14ac:dyDescent="0.4">
      <c r="A45" s="82" t="s">
        <v>95</v>
      </c>
      <c r="C45" s="88" t="s">
        <v>70</v>
      </c>
      <c r="D45" s="88"/>
      <c r="E45" s="88" t="s">
        <v>70</v>
      </c>
      <c r="F45" s="88"/>
      <c r="G45" s="88" t="s">
        <v>70</v>
      </c>
      <c r="H45" s="88"/>
      <c r="I45" s="88" t="s">
        <v>70</v>
      </c>
      <c r="J45" s="88"/>
      <c r="K45" s="88">
        <v>800000</v>
      </c>
      <c r="L45" s="88"/>
      <c r="M45" s="88">
        <v>12286458106</v>
      </c>
      <c r="N45" s="88"/>
      <c r="O45" s="88">
        <v>-10606531306</v>
      </c>
      <c r="P45" s="88"/>
      <c r="Q45" s="88">
        <f t="shared" si="3"/>
        <v>1679926800</v>
      </c>
      <c r="S45" s="88">
        <v>1606384906</v>
      </c>
      <c r="T45" s="88">
        <f>Q45-S45</f>
        <v>73541894</v>
      </c>
      <c r="U45" s="88"/>
      <c r="V45" s="88"/>
      <c r="W45" s="88"/>
      <c r="X45" s="88"/>
      <c r="Y45" s="88"/>
    </row>
    <row r="46" spans="1:25" ht="44.45" customHeight="1" x14ac:dyDescent="0.4">
      <c r="A46" s="82" t="s">
        <v>38</v>
      </c>
      <c r="C46" s="88" t="s">
        <v>70</v>
      </c>
      <c r="D46" s="88"/>
      <c r="E46" s="88" t="s">
        <v>70</v>
      </c>
      <c r="F46" s="88"/>
      <c r="G46" s="88" t="s">
        <v>70</v>
      </c>
      <c r="H46" s="88"/>
      <c r="I46" s="88" t="s">
        <v>70</v>
      </c>
      <c r="J46" s="88"/>
      <c r="K46" s="88">
        <v>487109</v>
      </c>
      <c r="L46" s="88"/>
      <c r="M46" s="88">
        <v>6829522043</v>
      </c>
      <c r="N46" s="88"/>
      <c r="O46" s="88">
        <v>-5467417071</v>
      </c>
      <c r="P46" s="88"/>
      <c r="Q46" s="88">
        <f t="shared" si="3"/>
        <v>1362104972</v>
      </c>
      <c r="S46" s="88">
        <v>1321226135</v>
      </c>
      <c r="T46" s="88">
        <f>Q46-S46</f>
        <v>40878837</v>
      </c>
      <c r="U46" s="88"/>
      <c r="V46" s="88"/>
      <c r="W46" s="88"/>
      <c r="X46" s="88"/>
      <c r="Y46" s="88"/>
    </row>
    <row r="47" spans="1:25" ht="44.45" customHeight="1" x14ac:dyDescent="0.4">
      <c r="A47" s="82" t="s">
        <v>177</v>
      </c>
      <c r="C47" s="88">
        <v>91678713</v>
      </c>
      <c r="D47" s="88"/>
      <c r="E47" s="88">
        <v>8708651427</v>
      </c>
      <c r="F47" s="88"/>
      <c r="G47" s="88">
        <v>-7607956611</v>
      </c>
      <c r="H47" s="88"/>
      <c r="I47" s="88">
        <f>E47+G47</f>
        <v>1100694816</v>
      </c>
      <c r="J47" s="88"/>
      <c r="K47" s="88">
        <v>91678713</v>
      </c>
      <c r="L47" s="88"/>
      <c r="M47" s="88">
        <v>8708651427</v>
      </c>
      <c r="N47" s="88"/>
      <c r="O47" s="88">
        <v>-7607956611</v>
      </c>
      <c r="Q47" s="88">
        <f t="shared" si="3"/>
        <v>1100694816</v>
      </c>
      <c r="W47" s="88"/>
      <c r="X47" s="88"/>
      <c r="Y47" s="88"/>
    </row>
    <row r="48" spans="1:25" ht="44.45" customHeight="1" x14ac:dyDescent="0.4">
      <c r="A48" s="82" t="s">
        <v>43</v>
      </c>
      <c r="C48" s="88" t="s">
        <v>70</v>
      </c>
      <c r="D48" s="88"/>
      <c r="E48" s="88" t="s">
        <v>70</v>
      </c>
      <c r="F48" s="88"/>
      <c r="G48" s="88" t="s">
        <v>70</v>
      </c>
      <c r="H48" s="88"/>
      <c r="I48" s="88" t="s">
        <v>70</v>
      </c>
      <c r="J48" s="88"/>
      <c r="K48" s="88">
        <v>5513844</v>
      </c>
      <c r="L48" s="88"/>
      <c r="M48" s="88">
        <v>9429920192</v>
      </c>
      <c r="N48" s="88"/>
      <c r="O48" s="88">
        <v>-8408907724</v>
      </c>
      <c r="P48" s="88"/>
      <c r="Q48" s="88">
        <f t="shared" si="3"/>
        <v>1021012468</v>
      </c>
      <c r="S48" s="88">
        <v>964568720</v>
      </c>
      <c r="T48" s="88">
        <f>Q48-S48</f>
        <v>56443748</v>
      </c>
      <c r="U48" s="88"/>
      <c r="V48" s="88"/>
      <c r="W48" s="88"/>
      <c r="X48" s="88"/>
      <c r="Y48" s="88"/>
    </row>
    <row r="49" spans="1:25" ht="44.45" customHeight="1" x14ac:dyDescent="0.4">
      <c r="A49" s="82" t="s">
        <v>158</v>
      </c>
      <c r="C49" s="88" t="s">
        <v>70</v>
      </c>
      <c r="D49" s="88"/>
      <c r="E49" s="88" t="s">
        <v>70</v>
      </c>
      <c r="F49" s="88"/>
      <c r="G49" s="88" t="s">
        <v>70</v>
      </c>
      <c r="H49" s="88"/>
      <c r="I49" s="88" t="s">
        <v>70</v>
      </c>
      <c r="J49" s="88"/>
      <c r="K49" s="88">
        <v>1735355</v>
      </c>
      <c r="L49" s="88"/>
      <c r="M49" s="88">
        <v>10557181443</v>
      </c>
      <c r="N49" s="88"/>
      <c r="O49" s="88">
        <v>-9584899606</v>
      </c>
      <c r="P49" s="88"/>
      <c r="Q49" s="88">
        <f t="shared" si="3"/>
        <v>972281837</v>
      </c>
      <c r="S49" s="88">
        <v>909090680</v>
      </c>
      <c r="T49" s="88">
        <f>Q49-S49</f>
        <v>63191157</v>
      </c>
      <c r="U49" s="88"/>
      <c r="V49" s="88"/>
      <c r="W49" s="88"/>
      <c r="X49" s="88"/>
      <c r="Y49" s="88"/>
    </row>
    <row r="50" spans="1:25" ht="44.45" customHeight="1" x14ac:dyDescent="0.4">
      <c r="A50" s="90" t="s">
        <v>56</v>
      </c>
      <c r="C50" s="92">
        <v>168421</v>
      </c>
      <c r="D50" s="88"/>
      <c r="E50" s="92">
        <v>1488532921</v>
      </c>
      <c r="F50" s="88"/>
      <c r="G50" s="92">
        <v>-1443150874</v>
      </c>
      <c r="H50" s="88"/>
      <c r="I50" s="88">
        <f>SUM(E50:G50)</f>
        <v>45382047</v>
      </c>
      <c r="J50" s="88"/>
      <c r="K50" s="92">
        <v>968421</v>
      </c>
      <c r="L50" s="88"/>
      <c r="M50" s="92">
        <v>9093015465</v>
      </c>
      <c r="N50" s="88"/>
      <c r="O50" s="88">
        <v>-8243692450</v>
      </c>
      <c r="P50" s="88"/>
      <c r="Q50" s="88">
        <f t="shared" si="3"/>
        <v>849323015</v>
      </c>
      <c r="S50" s="88">
        <v>794895790</v>
      </c>
      <c r="T50" s="88">
        <f>Q50-S50</f>
        <v>54427225</v>
      </c>
      <c r="U50" s="88">
        <v>54291816</v>
      </c>
      <c r="V50" s="88"/>
    </row>
    <row r="51" spans="1:25" ht="44.45" customHeight="1" x14ac:dyDescent="0.4">
      <c r="A51" s="90" t="s">
        <v>19</v>
      </c>
      <c r="C51" s="88" t="s">
        <v>70</v>
      </c>
      <c r="D51" s="88"/>
      <c r="E51" s="88" t="s">
        <v>70</v>
      </c>
      <c r="F51" s="88"/>
      <c r="G51" s="88" t="s">
        <v>70</v>
      </c>
      <c r="H51" s="88"/>
      <c r="I51" s="88" t="s">
        <v>70</v>
      </c>
      <c r="J51" s="88"/>
      <c r="K51" s="92">
        <v>35892683</v>
      </c>
      <c r="L51" s="88"/>
      <c r="M51" s="92">
        <v>23726616360</v>
      </c>
      <c r="N51" s="88"/>
      <c r="O51" s="88">
        <v>-23066172183</v>
      </c>
      <c r="P51" s="88"/>
      <c r="Q51" s="88">
        <f t="shared" si="3"/>
        <v>660444177</v>
      </c>
      <c r="S51" s="88">
        <v>518426342</v>
      </c>
      <c r="T51" s="88">
        <f>Q51-S51</f>
        <v>142017835</v>
      </c>
      <c r="U51" s="88"/>
      <c r="V51" s="88"/>
    </row>
    <row r="52" spans="1:25" ht="44.45" customHeight="1" x14ac:dyDescent="0.4">
      <c r="A52" s="82" t="s">
        <v>94</v>
      </c>
      <c r="C52" s="88" t="s">
        <v>70</v>
      </c>
      <c r="D52" s="88"/>
      <c r="E52" s="88" t="s">
        <v>70</v>
      </c>
      <c r="F52" s="88"/>
      <c r="G52" s="88" t="s">
        <v>70</v>
      </c>
      <c r="H52" s="88"/>
      <c r="I52" s="88" t="s">
        <v>70</v>
      </c>
      <c r="J52" s="88"/>
      <c r="K52" s="88">
        <v>3907695</v>
      </c>
      <c r="L52" s="88"/>
      <c r="M52" s="88">
        <v>17482114832</v>
      </c>
      <c r="N52" s="88"/>
      <c r="O52" s="88">
        <v>-16831535673</v>
      </c>
      <c r="P52" s="88"/>
      <c r="Q52" s="88">
        <f t="shared" si="3"/>
        <v>650579159</v>
      </c>
      <c r="S52" s="88">
        <v>545938056</v>
      </c>
      <c r="T52" s="88">
        <f>Q52-S52</f>
        <v>104641103</v>
      </c>
      <c r="U52" s="88"/>
      <c r="V52" s="88"/>
    </row>
    <row r="53" spans="1:25" ht="44.45" customHeight="1" x14ac:dyDescent="0.4">
      <c r="A53" s="82" t="s">
        <v>204</v>
      </c>
      <c r="C53" s="88" t="s">
        <v>70</v>
      </c>
      <c r="D53" s="88"/>
      <c r="E53" s="88" t="s">
        <v>70</v>
      </c>
      <c r="F53" s="88"/>
      <c r="G53" s="88" t="s">
        <v>70</v>
      </c>
      <c r="H53" s="88"/>
      <c r="I53" s="88" t="s">
        <v>70</v>
      </c>
      <c r="J53" s="88"/>
      <c r="K53" s="88">
        <v>3280200</v>
      </c>
      <c r="L53" s="88"/>
      <c r="M53" s="88">
        <v>743317088</v>
      </c>
      <c r="N53" s="88"/>
      <c r="O53" s="88">
        <v>-104632661</v>
      </c>
      <c r="Q53" s="88">
        <f t="shared" si="3"/>
        <v>638684427</v>
      </c>
    </row>
    <row r="54" spans="1:25" ht="44.45" customHeight="1" x14ac:dyDescent="0.4">
      <c r="A54" s="103" t="s">
        <v>130</v>
      </c>
      <c r="C54" s="88" t="s">
        <v>70</v>
      </c>
      <c r="D54" s="88"/>
      <c r="E54" s="88" t="s">
        <v>70</v>
      </c>
      <c r="F54" s="88"/>
      <c r="G54" s="88" t="s">
        <v>70</v>
      </c>
      <c r="H54" s="88"/>
      <c r="I54" s="88" t="s">
        <v>70</v>
      </c>
      <c r="J54" s="88"/>
      <c r="K54" s="88">
        <v>2000000</v>
      </c>
      <c r="L54" s="88"/>
      <c r="M54" s="88">
        <v>3767449530</v>
      </c>
      <c r="N54" s="88"/>
      <c r="O54" s="88">
        <v>-3148469048</v>
      </c>
      <c r="P54" s="88"/>
      <c r="Q54" s="88">
        <f t="shared" si="3"/>
        <v>618980482</v>
      </c>
      <c r="S54" s="88">
        <v>596430012</v>
      </c>
      <c r="T54" s="88">
        <f>Q54-S54</f>
        <v>22550470</v>
      </c>
      <c r="U54" s="88"/>
      <c r="V54" s="88"/>
    </row>
    <row r="55" spans="1:25" ht="44.45" customHeight="1" thickBot="1" x14ac:dyDescent="0.45">
      <c r="A55" s="82" t="s">
        <v>205</v>
      </c>
      <c r="C55" s="96">
        <v>120671000</v>
      </c>
      <c r="D55" s="88"/>
      <c r="E55" s="96">
        <v>6922841786</v>
      </c>
      <c r="F55" s="88"/>
      <c r="G55" s="96">
        <v>-6922841775</v>
      </c>
      <c r="H55" s="88"/>
      <c r="I55" s="96">
        <f>E55+G55</f>
        <v>11</v>
      </c>
      <c r="J55" s="88"/>
      <c r="K55" s="96">
        <v>120671000</v>
      </c>
      <c r="L55" s="88"/>
      <c r="M55" s="96">
        <v>6922841786</v>
      </c>
      <c r="N55" s="88"/>
      <c r="O55" s="96">
        <v>-6352961191</v>
      </c>
      <c r="Q55" s="96">
        <f t="shared" si="3"/>
        <v>569880595</v>
      </c>
    </row>
    <row r="56" spans="1:25" ht="44.45" customHeight="1" thickBot="1" x14ac:dyDescent="0.45">
      <c r="A56" s="82" t="s">
        <v>132</v>
      </c>
      <c r="C56" s="96">
        <f t="shared" ref="C56:Q56" si="4">SUM(C37:C55)</f>
        <v>1770714964</v>
      </c>
      <c r="D56" s="88"/>
      <c r="E56" s="96">
        <f t="shared" si="4"/>
        <v>243810200208</v>
      </c>
      <c r="F56" s="88"/>
      <c r="G56" s="96">
        <f t="shared" si="4"/>
        <v>-109216495812</v>
      </c>
      <c r="H56" s="88"/>
      <c r="I56" s="96">
        <f t="shared" si="4"/>
        <v>134593704396</v>
      </c>
      <c r="J56" s="88"/>
      <c r="K56" s="96">
        <f t="shared" si="4"/>
        <v>4119024265</v>
      </c>
      <c r="L56" s="88"/>
      <c r="M56" s="96">
        <f t="shared" si="4"/>
        <v>1279358415606</v>
      </c>
      <c r="N56" s="88"/>
      <c r="O56" s="96">
        <f t="shared" si="4"/>
        <v>-1003364687549</v>
      </c>
      <c r="Q56" s="96">
        <f t="shared" si="4"/>
        <v>275993728057</v>
      </c>
    </row>
    <row r="57" spans="1:25" ht="39" customHeight="1" x14ac:dyDescent="0.4">
      <c r="A57" s="82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Q57" s="88"/>
    </row>
    <row r="58" spans="1:25" ht="43.15" customHeight="1" x14ac:dyDescent="0.4">
      <c r="A58" s="148" t="s">
        <v>0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</row>
    <row r="59" spans="1:25" ht="43.15" customHeight="1" x14ac:dyDescent="0.4">
      <c r="A59" s="148" t="s">
        <v>82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</row>
    <row r="60" spans="1:25" ht="43.15" customHeight="1" x14ac:dyDescent="0.4">
      <c r="A60" s="148" t="s">
        <v>161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</row>
    <row r="61" spans="1:25" ht="43.15" customHeight="1" x14ac:dyDescent="0.4"/>
    <row r="62" spans="1:25" ht="43.15" customHeight="1" x14ac:dyDescent="0.4">
      <c r="A62" s="149" t="s">
        <v>212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</row>
    <row r="63" spans="1:25" ht="43.15" customHeight="1" x14ac:dyDescent="0.75">
      <c r="A63" s="99"/>
      <c r="B63" s="99"/>
      <c r="C63" s="150" t="s">
        <v>124</v>
      </c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</row>
    <row r="64" spans="1:25" ht="43.15" customHeight="1" thickBot="1" x14ac:dyDescent="0.8">
      <c r="A64" s="145" t="s">
        <v>83</v>
      </c>
      <c r="B64" s="100"/>
      <c r="C64" s="147" t="s">
        <v>159</v>
      </c>
      <c r="D64" s="147"/>
      <c r="E64" s="147"/>
      <c r="F64" s="147"/>
      <c r="G64" s="147"/>
      <c r="H64" s="147"/>
      <c r="I64" s="147"/>
      <c r="J64" s="100"/>
      <c r="K64" s="147" t="s">
        <v>160</v>
      </c>
      <c r="L64" s="147"/>
      <c r="M64" s="147"/>
      <c r="N64" s="147"/>
      <c r="O64" s="147"/>
      <c r="P64" s="147"/>
      <c r="Q64" s="147"/>
    </row>
    <row r="65" spans="1:22" ht="43.15" customHeight="1" thickBot="1" x14ac:dyDescent="0.7">
      <c r="A65" s="146"/>
      <c r="B65" s="100"/>
      <c r="C65" s="101" t="s">
        <v>9</v>
      </c>
      <c r="D65" s="102"/>
      <c r="E65" s="101" t="s">
        <v>111</v>
      </c>
      <c r="F65" s="102"/>
      <c r="G65" s="101" t="s">
        <v>112</v>
      </c>
      <c r="H65" s="102"/>
      <c r="I65" s="101" t="s">
        <v>180</v>
      </c>
      <c r="J65" s="100"/>
      <c r="K65" s="101" t="s">
        <v>9</v>
      </c>
      <c r="L65" s="102"/>
      <c r="M65" s="101" t="s">
        <v>111</v>
      </c>
      <c r="N65" s="102"/>
      <c r="O65" s="101" t="s">
        <v>112</v>
      </c>
      <c r="P65" s="102"/>
      <c r="Q65" s="101" t="s">
        <v>180</v>
      </c>
    </row>
    <row r="66" spans="1:22" ht="43.15" customHeight="1" x14ac:dyDescent="0.4">
      <c r="A66" s="82" t="s">
        <v>213</v>
      </c>
      <c r="C66" s="88">
        <f t="shared" ref="C66:Q66" si="5">SUM(C56)</f>
        <v>1770714964</v>
      </c>
      <c r="D66" s="88">
        <f t="shared" si="5"/>
        <v>0</v>
      </c>
      <c r="E66" s="88">
        <f t="shared" si="5"/>
        <v>243810200208</v>
      </c>
      <c r="F66" s="88">
        <f t="shared" si="5"/>
        <v>0</v>
      </c>
      <c r="G66" s="88">
        <f t="shared" si="5"/>
        <v>-109216495812</v>
      </c>
      <c r="H66" s="88">
        <f t="shared" si="5"/>
        <v>0</v>
      </c>
      <c r="I66" s="88">
        <f t="shared" si="5"/>
        <v>134593704396</v>
      </c>
      <c r="J66" s="88">
        <f t="shared" si="5"/>
        <v>0</v>
      </c>
      <c r="K66" s="88">
        <f t="shared" si="5"/>
        <v>4119024265</v>
      </c>
      <c r="L66" s="88">
        <f t="shared" si="5"/>
        <v>0</v>
      </c>
      <c r="M66" s="88">
        <f t="shared" si="5"/>
        <v>1279358415606</v>
      </c>
      <c r="N66" s="88">
        <f t="shared" si="5"/>
        <v>0</v>
      </c>
      <c r="O66" s="88">
        <f t="shared" si="5"/>
        <v>-1003364687549</v>
      </c>
      <c r="P66" s="87">
        <f t="shared" si="5"/>
        <v>0</v>
      </c>
      <c r="Q66" s="88">
        <f t="shared" si="5"/>
        <v>275993728057</v>
      </c>
    </row>
    <row r="67" spans="1:22" ht="43.15" customHeight="1" x14ac:dyDescent="0.4">
      <c r="A67" s="82" t="s">
        <v>46</v>
      </c>
      <c r="C67" s="88" t="s">
        <v>70</v>
      </c>
      <c r="D67" s="88"/>
      <c r="E67" s="88" t="s">
        <v>70</v>
      </c>
      <c r="F67" s="88"/>
      <c r="G67" s="88" t="s">
        <v>70</v>
      </c>
      <c r="H67" s="88"/>
      <c r="I67" s="88" t="s">
        <v>70</v>
      </c>
      <c r="J67" s="88"/>
      <c r="K67" s="88">
        <v>400000</v>
      </c>
      <c r="L67" s="88"/>
      <c r="M67" s="88">
        <v>3407603419</v>
      </c>
      <c r="N67" s="88"/>
      <c r="O67" s="88">
        <v>-2851215059</v>
      </c>
      <c r="P67" s="88"/>
      <c r="Q67" s="88">
        <f t="shared" ref="Q67:Q85" si="6">M67+O67</f>
        <v>556388360</v>
      </c>
      <c r="S67" s="88">
        <v>535991779</v>
      </c>
      <c r="T67" s="88">
        <f>Q67-S67</f>
        <v>20396581</v>
      </c>
      <c r="U67" s="88"/>
      <c r="V67" s="88"/>
    </row>
    <row r="68" spans="1:22" ht="43.15" customHeight="1" x14ac:dyDescent="0.4">
      <c r="A68" s="82" t="s">
        <v>29</v>
      </c>
      <c r="C68" s="88" t="s">
        <v>70</v>
      </c>
      <c r="D68" s="88"/>
      <c r="E68" s="88" t="s">
        <v>70</v>
      </c>
      <c r="F68" s="88"/>
      <c r="G68" s="88" t="s">
        <v>70</v>
      </c>
      <c r="H68" s="88"/>
      <c r="I68" s="88" t="s">
        <v>70</v>
      </c>
      <c r="J68" s="88"/>
      <c r="K68" s="88">
        <v>100000</v>
      </c>
      <c r="L68" s="88"/>
      <c r="M68" s="88">
        <v>6878826005</v>
      </c>
      <c r="N68" s="88"/>
      <c r="O68" s="88">
        <v>-6385359256</v>
      </c>
      <c r="P68" s="88"/>
      <c r="Q68" s="88">
        <f t="shared" si="6"/>
        <v>493466749</v>
      </c>
      <c r="S68" s="88">
        <v>452292754</v>
      </c>
      <c r="T68" s="88">
        <f>Q68-S68</f>
        <v>41173995</v>
      </c>
      <c r="U68" s="88"/>
      <c r="V68" s="88"/>
    </row>
    <row r="69" spans="1:22" ht="43.15" customHeight="1" x14ac:dyDescent="0.4">
      <c r="A69" s="82" t="s">
        <v>51</v>
      </c>
      <c r="C69" s="88" t="s">
        <v>70</v>
      </c>
      <c r="D69" s="88"/>
      <c r="E69" s="88" t="s">
        <v>70</v>
      </c>
      <c r="F69" s="88"/>
      <c r="G69" s="88" t="s">
        <v>70</v>
      </c>
      <c r="H69" s="88"/>
      <c r="I69" s="88" t="s">
        <v>70</v>
      </c>
      <c r="J69" s="88"/>
      <c r="K69" s="88">
        <v>100000</v>
      </c>
      <c r="L69" s="88"/>
      <c r="M69" s="88">
        <v>6304265100</v>
      </c>
      <c r="N69" s="88"/>
      <c r="O69" s="88">
        <v>-5816225552</v>
      </c>
      <c r="P69" s="88"/>
      <c r="Q69" s="88">
        <f t="shared" si="6"/>
        <v>488039548</v>
      </c>
      <c r="S69" s="88">
        <v>450304648</v>
      </c>
      <c r="T69" s="88">
        <f>Q69-S69</f>
        <v>37734900</v>
      </c>
      <c r="U69" s="88"/>
      <c r="V69" s="88"/>
    </row>
    <row r="70" spans="1:22" ht="43.15" customHeight="1" x14ac:dyDescent="0.4">
      <c r="A70" s="82" t="s">
        <v>20</v>
      </c>
      <c r="C70" s="88" t="s">
        <v>70</v>
      </c>
      <c r="D70" s="88"/>
      <c r="E70" s="88" t="s">
        <v>70</v>
      </c>
      <c r="F70" s="88"/>
      <c r="G70" s="88" t="s">
        <v>70</v>
      </c>
      <c r="H70" s="88"/>
      <c r="I70" s="88" t="s">
        <v>70</v>
      </c>
      <c r="J70" s="88"/>
      <c r="K70" s="88">
        <v>14774544</v>
      </c>
      <c r="L70" s="88"/>
      <c r="M70" s="88">
        <v>10727580708</v>
      </c>
      <c r="N70" s="88"/>
      <c r="O70" s="88">
        <v>-10282142144</v>
      </c>
      <c r="P70" s="88"/>
      <c r="Q70" s="88">
        <f t="shared" si="6"/>
        <v>445438564</v>
      </c>
      <c r="S70" s="88">
        <v>381227608</v>
      </c>
      <c r="T70" s="88">
        <f>Q70-S70</f>
        <v>64210956</v>
      </c>
      <c r="U70" s="88"/>
      <c r="V70" s="88"/>
    </row>
    <row r="71" spans="1:22" ht="43.15" customHeight="1" x14ac:dyDescent="0.4">
      <c r="A71" s="82" t="s">
        <v>57</v>
      </c>
      <c r="C71" s="88">
        <v>300000</v>
      </c>
      <c r="D71" s="88"/>
      <c r="E71" s="88">
        <v>3319226826</v>
      </c>
      <c r="F71" s="88"/>
      <c r="G71" s="88">
        <v>-2924289914</v>
      </c>
      <c r="H71" s="88"/>
      <c r="I71" s="88">
        <f>SUM(E71:G71)</f>
        <v>394936912</v>
      </c>
      <c r="J71" s="88"/>
      <c r="K71" s="88">
        <v>300000</v>
      </c>
      <c r="L71" s="88"/>
      <c r="M71" s="88">
        <v>3319226826</v>
      </c>
      <c r="N71" s="88"/>
      <c r="O71" s="88">
        <v>-2904422440</v>
      </c>
      <c r="P71" s="88"/>
      <c r="Q71" s="88">
        <f t="shared" si="6"/>
        <v>414804386</v>
      </c>
      <c r="S71" s="88">
        <v>394936912</v>
      </c>
      <c r="T71" s="88">
        <f>Q71-S71</f>
        <v>19867474</v>
      </c>
      <c r="U71" s="88">
        <v>414804386</v>
      </c>
      <c r="V71" s="88"/>
    </row>
    <row r="72" spans="1:22" ht="43.15" customHeight="1" x14ac:dyDescent="0.4">
      <c r="A72" s="82" t="s">
        <v>209</v>
      </c>
      <c r="C72" s="88" t="s">
        <v>70</v>
      </c>
      <c r="D72" s="88"/>
      <c r="E72" s="88" t="s">
        <v>70</v>
      </c>
      <c r="F72" s="88"/>
      <c r="G72" s="88" t="s">
        <v>70</v>
      </c>
      <c r="H72" s="88"/>
      <c r="I72" s="88" t="s">
        <v>70</v>
      </c>
      <c r="J72" s="88"/>
      <c r="K72" s="88">
        <v>88000000</v>
      </c>
      <c r="L72" s="88"/>
      <c r="M72" s="88">
        <v>1192306448</v>
      </c>
      <c r="N72" s="88"/>
      <c r="O72" s="88">
        <v>-801020776</v>
      </c>
      <c r="Q72" s="88">
        <f t="shared" si="6"/>
        <v>391285672</v>
      </c>
    </row>
    <row r="73" spans="1:22" ht="43.15" customHeight="1" x14ac:dyDescent="0.4">
      <c r="A73" s="82" t="s">
        <v>34</v>
      </c>
      <c r="C73" s="88" t="s">
        <v>70</v>
      </c>
      <c r="D73" s="88"/>
      <c r="E73" s="88" t="s">
        <v>70</v>
      </c>
      <c r="F73" s="88"/>
      <c r="G73" s="88" t="s">
        <v>70</v>
      </c>
      <c r="H73" s="88"/>
      <c r="I73" s="88" t="s">
        <v>70</v>
      </c>
      <c r="J73" s="88"/>
      <c r="K73" s="88">
        <v>811601</v>
      </c>
      <c r="L73" s="88"/>
      <c r="M73" s="88">
        <v>3606558969</v>
      </c>
      <c r="N73" s="88"/>
      <c r="O73" s="88">
        <v>-3502943756</v>
      </c>
      <c r="P73" s="88"/>
      <c r="Q73" s="88">
        <f t="shared" si="6"/>
        <v>103615213</v>
      </c>
      <c r="S73" s="88">
        <v>82027781</v>
      </c>
      <c r="T73" s="88">
        <f>Q73-S73</f>
        <v>21587432</v>
      </c>
      <c r="U73" s="88"/>
      <c r="V73" s="88"/>
    </row>
    <row r="74" spans="1:22" ht="43.15" customHeight="1" x14ac:dyDescent="0.4">
      <c r="A74" s="82" t="s">
        <v>100</v>
      </c>
      <c r="C74" s="88" t="s">
        <v>70</v>
      </c>
      <c r="D74" s="88"/>
      <c r="E74" s="88" t="s">
        <v>70</v>
      </c>
      <c r="F74" s="88"/>
      <c r="G74" s="88" t="s">
        <v>70</v>
      </c>
      <c r="H74" s="88"/>
      <c r="I74" s="88" t="s">
        <v>70</v>
      </c>
      <c r="J74" s="88"/>
      <c r="K74" s="88">
        <v>249996</v>
      </c>
      <c r="L74" s="88"/>
      <c r="M74" s="88">
        <v>1819082428</v>
      </c>
      <c r="N74" s="88"/>
      <c r="O74" s="88">
        <v>-1718731033</v>
      </c>
      <c r="P74" s="88"/>
      <c r="Q74" s="88">
        <f t="shared" si="6"/>
        <v>100351395</v>
      </c>
      <c r="S74" s="88">
        <v>89463103</v>
      </c>
      <c r="T74" s="88">
        <f>Q74-S74</f>
        <v>10888292</v>
      </c>
      <c r="U74" s="88"/>
      <c r="V74" s="88"/>
    </row>
    <row r="75" spans="1:22" ht="43.15" customHeight="1" x14ac:dyDescent="0.4">
      <c r="A75" s="82" t="s">
        <v>98</v>
      </c>
      <c r="C75" s="88" t="s">
        <v>70</v>
      </c>
      <c r="D75" s="88"/>
      <c r="E75" s="88" t="s">
        <v>70</v>
      </c>
      <c r="F75" s="88"/>
      <c r="G75" s="88" t="s">
        <v>70</v>
      </c>
      <c r="H75" s="88"/>
      <c r="I75" s="88" t="s">
        <v>70</v>
      </c>
      <c r="J75" s="88"/>
      <c r="K75" s="88">
        <v>1361270</v>
      </c>
      <c r="L75" s="88"/>
      <c r="M75" s="88">
        <v>5078448711</v>
      </c>
      <c r="N75" s="88"/>
      <c r="O75" s="88">
        <v>-5003396450</v>
      </c>
      <c r="P75" s="88"/>
      <c r="Q75" s="88">
        <f t="shared" si="6"/>
        <v>75052261</v>
      </c>
      <c r="S75" s="88">
        <v>44654662</v>
      </c>
      <c r="T75" s="88">
        <f>Q75-S75</f>
        <v>30397599</v>
      </c>
      <c r="U75" s="88"/>
      <c r="V75" s="88"/>
    </row>
    <row r="76" spans="1:22" ht="43.15" customHeight="1" x14ac:dyDescent="0.4">
      <c r="A76" s="82" t="s">
        <v>211</v>
      </c>
      <c r="C76" s="88">
        <v>4438920</v>
      </c>
      <c r="D76" s="88"/>
      <c r="E76" s="88">
        <v>955508360</v>
      </c>
      <c r="F76" s="88"/>
      <c r="G76" s="88">
        <v>-955508359</v>
      </c>
      <c r="H76" s="88"/>
      <c r="I76" s="88">
        <f>E76+G76</f>
        <v>1</v>
      </c>
      <c r="J76" s="88"/>
      <c r="K76" s="88">
        <v>4438920</v>
      </c>
      <c r="L76" s="88"/>
      <c r="M76" s="88">
        <v>955508360</v>
      </c>
      <c r="N76" s="88"/>
      <c r="O76" s="88">
        <v>-890328016</v>
      </c>
      <c r="Q76" s="88">
        <f t="shared" si="6"/>
        <v>65180344</v>
      </c>
    </row>
    <row r="77" spans="1:22" ht="43.15" customHeight="1" x14ac:dyDescent="0.4">
      <c r="A77" s="82" t="s">
        <v>54</v>
      </c>
      <c r="C77" s="88" t="s">
        <v>70</v>
      </c>
      <c r="D77" s="88"/>
      <c r="E77" s="88" t="s">
        <v>70</v>
      </c>
      <c r="F77" s="88"/>
      <c r="G77" s="88" t="s">
        <v>70</v>
      </c>
      <c r="H77" s="88"/>
      <c r="I77" s="88" t="s">
        <v>70</v>
      </c>
      <c r="J77" s="88"/>
      <c r="K77" s="88">
        <v>159798</v>
      </c>
      <c r="L77" s="88"/>
      <c r="M77" s="88">
        <v>900792044</v>
      </c>
      <c r="N77" s="88"/>
      <c r="O77" s="88">
        <v>-849084873</v>
      </c>
      <c r="P77" s="88"/>
      <c r="Q77" s="88">
        <f t="shared" si="6"/>
        <v>51707171</v>
      </c>
      <c r="S77" s="88">
        <v>46315395</v>
      </c>
      <c r="T77" s="88">
        <f>Q77-S77</f>
        <v>5391776</v>
      </c>
      <c r="U77" s="88"/>
      <c r="V77" s="88"/>
    </row>
    <row r="78" spans="1:22" ht="43.15" customHeight="1" x14ac:dyDescent="0.4">
      <c r="A78" s="82" t="s">
        <v>186</v>
      </c>
      <c r="C78" s="88">
        <v>1699800</v>
      </c>
      <c r="D78" s="88"/>
      <c r="E78" s="88">
        <v>66275136</v>
      </c>
      <c r="F78" s="88"/>
      <c r="G78" s="88">
        <v>-33987686</v>
      </c>
      <c r="H78" s="88"/>
      <c r="I78" s="88">
        <f>E78+G78</f>
        <v>32287450</v>
      </c>
      <c r="J78" s="88"/>
      <c r="K78" s="88">
        <v>1699800</v>
      </c>
      <c r="L78" s="88"/>
      <c r="M78" s="88">
        <v>66275136</v>
      </c>
      <c r="N78" s="88"/>
      <c r="O78" s="88">
        <v>-33987686</v>
      </c>
      <c r="Q78" s="88">
        <f t="shared" si="6"/>
        <v>32287450</v>
      </c>
    </row>
    <row r="79" spans="1:22" ht="43.15" customHeight="1" x14ac:dyDescent="0.4">
      <c r="A79" s="82" t="s">
        <v>210</v>
      </c>
      <c r="C79" s="88" t="s">
        <v>70</v>
      </c>
      <c r="D79" s="88"/>
      <c r="E79" s="88" t="s">
        <v>70</v>
      </c>
      <c r="F79" s="88"/>
      <c r="G79" s="88" t="s">
        <v>70</v>
      </c>
      <c r="H79" s="88"/>
      <c r="I79" s="88" t="s">
        <v>70</v>
      </c>
      <c r="J79" s="88"/>
      <c r="K79" s="88">
        <v>3000000</v>
      </c>
      <c r="L79" s="88"/>
      <c r="M79" s="88">
        <v>3000762</v>
      </c>
      <c r="N79" s="88"/>
      <c r="O79" s="88">
        <v>5995386</v>
      </c>
      <c r="Q79" s="88">
        <f t="shared" si="6"/>
        <v>8996148</v>
      </c>
    </row>
    <row r="80" spans="1:22" ht="43.15" customHeight="1" x14ac:dyDescent="0.4">
      <c r="A80" s="82" t="s">
        <v>42</v>
      </c>
      <c r="C80" s="88" t="s">
        <v>70</v>
      </c>
      <c r="D80" s="88"/>
      <c r="E80" s="88" t="s">
        <v>70</v>
      </c>
      <c r="F80" s="88"/>
      <c r="G80" s="88" t="s">
        <v>70</v>
      </c>
      <c r="H80" s="88"/>
      <c r="I80" s="88" t="s">
        <v>70</v>
      </c>
      <c r="J80" s="88"/>
      <c r="K80" s="88">
        <v>400000</v>
      </c>
      <c r="L80" s="88"/>
      <c r="M80" s="88">
        <v>201990966</v>
      </c>
      <c r="N80" s="88"/>
      <c r="O80" s="88">
        <v>-197627053</v>
      </c>
      <c r="P80" s="88"/>
      <c r="Q80" s="88">
        <f t="shared" si="6"/>
        <v>4363913</v>
      </c>
      <c r="S80" s="88">
        <v>3154879</v>
      </c>
      <c r="T80" s="88">
        <f>Q80-S80</f>
        <v>1209034</v>
      </c>
      <c r="U80" s="88"/>
      <c r="V80" s="88"/>
    </row>
    <row r="81" spans="1:22" ht="43.15" customHeight="1" x14ac:dyDescent="0.4">
      <c r="A81" s="82" t="s">
        <v>185</v>
      </c>
      <c r="C81" s="88">
        <v>1699800</v>
      </c>
      <c r="D81" s="88"/>
      <c r="E81" s="88">
        <v>139419474</v>
      </c>
      <c r="F81" s="88"/>
      <c r="G81" s="88">
        <v>-168351948</v>
      </c>
      <c r="H81" s="88"/>
      <c r="I81" s="88">
        <f>E81+G81</f>
        <v>-28932474</v>
      </c>
      <c r="J81" s="88"/>
      <c r="K81" s="88">
        <v>1699800</v>
      </c>
      <c r="L81" s="88"/>
      <c r="M81" s="88">
        <v>139419474</v>
      </c>
      <c r="N81" s="88"/>
      <c r="O81" s="88">
        <v>-168351948</v>
      </c>
      <c r="Q81" s="88">
        <f t="shared" si="6"/>
        <v>-28932474</v>
      </c>
    </row>
    <row r="82" spans="1:22" ht="43.15" customHeight="1" x14ac:dyDescent="0.4">
      <c r="A82" s="82" t="s">
        <v>175</v>
      </c>
      <c r="C82" s="88" t="s">
        <v>70</v>
      </c>
      <c r="D82" s="88"/>
      <c r="E82" s="88" t="s">
        <v>70</v>
      </c>
      <c r="F82" s="88"/>
      <c r="G82" s="88" t="s">
        <v>70</v>
      </c>
      <c r="H82" s="88"/>
      <c r="I82" s="88" t="s">
        <v>70</v>
      </c>
      <c r="J82" s="88"/>
      <c r="K82" s="88">
        <v>178479000</v>
      </c>
      <c r="L82" s="88"/>
      <c r="M82" s="88">
        <v>10320442688</v>
      </c>
      <c r="N82" s="88"/>
      <c r="O82" s="88">
        <v>-10724637011</v>
      </c>
      <c r="Q82" s="88">
        <f t="shared" si="6"/>
        <v>-404194323</v>
      </c>
    </row>
    <row r="83" spans="1:22" ht="43.15" customHeight="1" x14ac:dyDescent="0.4">
      <c r="A83" s="82" t="s">
        <v>176</v>
      </c>
      <c r="C83" s="92" t="s">
        <v>70</v>
      </c>
      <c r="D83" s="88"/>
      <c r="E83" s="92" t="s">
        <v>70</v>
      </c>
      <c r="F83" s="88"/>
      <c r="G83" s="92" t="s">
        <v>70</v>
      </c>
      <c r="H83" s="88"/>
      <c r="I83" s="92" t="s">
        <v>70</v>
      </c>
      <c r="J83" s="88"/>
      <c r="K83" s="92">
        <v>117736647</v>
      </c>
      <c r="L83" s="88"/>
      <c r="M83" s="92">
        <v>13918502731</v>
      </c>
      <c r="N83" s="88"/>
      <c r="O83" s="92">
        <v>-14353323350</v>
      </c>
      <c r="Q83" s="92">
        <f t="shared" si="6"/>
        <v>-434820619</v>
      </c>
    </row>
    <row r="84" spans="1:22" ht="43.15" customHeight="1" x14ac:dyDescent="0.4">
      <c r="A84" s="82" t="s">
        <v>99</v>
      </c>
      <c r="C84" s="88" t="s">
        <v>70</v>
      </c>
      <c r="D84" s="88"/>
      <c r="E84" s="88" t="s">
        <v>70</v>
      </c>
      <c r="F84" s="88"/>
      <c r="G84" s="88" t="s">
        <v>70</v>
      </c>
      <c r="H84" s="88"/>
      <c r="I84" s="88" t="s">
        <v>70</v>
      </c>
      <c r="J84" s="88"/>
      <c r="K84" s="88">
        <v>4800000</v>
      </c>
      <c r="L84" s="88"/>
      <c r="M84" s="88">
        <v>15788695018</v>
      </c>
      <c r="N84" s="88"/>
      <c r="O84" s="88">
        <v>-18079909978</v>
      </c>
      <c r="P84" s="88"/>
      <c r="Q84" s="88">
        <f t="shared" si="6"/>
        <v>-2291214960</v>
      </c>
      <c r="S84" s="88">
        <v>-2385719942</v>
      </c>
      <c r="T84" s="88">
        <f>Q84-S84</f>
        <v>94504982</v>
      </c>
      <c r="U84" s="88"/>
      <c r="V84" s="88"/>
    </row>
    <row r="85" spans="1:22" ht="43.15" customHeight="1" thickBot="1" x14ac:dyDescent="0.45">
      <c r="A85" s="82" t="s">
        <v>96</v>
      </c>
      <c r="C85" s="96" t="s">
        <v>70</v>
      </c>
      <c r="D85" s="88"/>
      <c r="E85" s="96" t="s">
        <v>70</v>
      </c>
      <c r="F85" s="88"/>
      <c r="G85" s="96" t="s">
        <v>70</v>
      </c>
      <c r="H85" s="88"/>
      <c r="I85" s="96" t="s">
        <v>70</v>
      </c>
      <c r="J85" s="88"/>
      <c r="K85" s="96">
        <v>492825</v>
      </c>
      <c r="L85" s="92"/>
      <c r="M85" s="96">
        <v>55173624414</v>
      </c>
      <c r="N85" s="88"/>
      <c r="O85" s="96">
        <v>-61984102591</v>
      </c>
      <c r="P85" s="88"/>
      <c r="Q85" s="96">
        <f t="shared" si="6"/>
        <v>-6810478177</v>
      </c>
      <c r="S85" s="88">
        <v>-7140725913</v>
      </c>
      <c r="T85" s="88">
        <f>Q85-S85</f>
        <v>330247736</v>
      </c>
      <c r="U85" s="88"/>
      <c r="V85" s="88"/>
    </row>
    <row r="86" spans="1:22" ht="43.15" customHeight="1" thickBot="1" x14ac:dyDescent="0.45">
      <c r="A86" s="82" t="s">
        <v>60</v>
      </c>
      <c r="C86" s="104">
        <f t="shared" ref="C86:Q86" si="7">SUM(C66:C85)</f>
        <v>1778853484</v>
      </c>
      <c r="D86" s="88"/>
      <c r="E86" s="104">
        <f t="shared" si="7"/>
        <v>248290630004</v>
      </c>
      <c r="F86" s="88"/>
      <c r="G86" s="104">
        <f t="shared" si="7"/>
        <v>-113298633719</v>
      </c>
      <c r="H86" s="88"/>
      <c r="I86" s="104">
        <f>SUM(I66:I85)</f>
        <v>134991996285</v>
      </c>
      <c r="J86" s="88"/>
      <c r="K86" s="104">
        <f t="shared" si="7"/>
        <v>4538028466</v>
      </c>
      <c r="L86" s="88"/>
      <c r="M86" s="104">
        <f t="shared" si="7"/>
        <v>1419160565813</v>
      </c>
      <c r="N86" s="88"/>
      <c r="O86" s="104">
        <f t="shared" si="7"/>
        <v>-1149905501135</v>
      </c>
      <c r="P86" s="88"/>
      <c r="Q86" s="104">
        <f t="shared" si="7"/>
        <v>269255064678</v>
      </c>
    </row>
    <row r="87" spans="1:22" ht="16.5" thickTop="1" x14ac:dyDescent="0.4"/>
  </sheetData>
  <sortState xmlns:xlrd2="http://schemas.microsoft.com/office/spreadsheetml/2017/richdata2" ref="A9:V85">
    <sortCondition descending="1" ref="Q9:Q85"/>
  </sortState>
  <mergeCells count="24">
    <mergeCell ref="A64:A65"/>
    <mergeCell ref="C64:I64"/>
    <mergeCell ref="K64:Q64"/>
    <mergeCell ref="A58:Q58"/>
    <mergeCell ref="A59:Q59"/>
    <mergeCell ref="A60:Q60"/>
    <mergeCell ref="A62:Q62"/>
    <mergeCell ref="C63:Q63"/>
    <mergeCell ref="A1:Q1"/>
    <mergeCell ref="A7:A8"/>
    <mergeCell ref="C7:I7"/>
    <mergeCell ref="K7:Q7"/>
    <mergeCell ref="A2:Q2"/>
    <mergeCell ref="A3:Q3"/>
    <mergeCell ref="C6:Q6"/>
    <mergeCell ref="A5:Q5"/>
    <mergeCell ref="A35:A36"/>
    <mergeCell ref="C35:I35"/>
    <mergeCell ref="K35:Q35"/>
    <mergeCell ref="A29:Q29"/>
    <mergeCell ref="A30:Q30"/>
    <mergeCell ref="A31:Q31"/>
    <mergeCell ref="A33:Q33"/>
    <mergeCell ref="C34:Q34"/>
  </mergeCells>
  <pageMargins left="0.39" right="0.39" top="0.39" bottom="0.39" header="0" footer="0"/>
  <pageSetup scale="42" fitToHeight="0" orientation="landscape" r:id="rId1"/>
  <rowBreaks count="2" manualBreakCount="2">
    <brk id="27" max="17" man="1"/>
    <brk id="56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36"/>
  <sheetViews>
    <sheetView rightToLeft="1" view="pageBreakPreview" zoomScale="60" zoomScaleNormal="100" workbookViewId="0">
      <selection activeCell="K24" sqref="K24"/>
    </sheetView>
  </sheetViews>
  <sheetFormatPr defaultColWidth="8.85546875" defaultRowHeight="15.75" x14ac:dyDescent="0.4"/>
  <cols>
    <col min="1" max="1" width="56.42578125" style="24" customWidth="1"/>
    <col min="2" max="2" width="1.28515625" style="24" customWidth="1"/>
    <col min="3" max="3" width="25.42578125" style="24" customWidth="1"/>
    <col min="4" max="4" width="1.42578125" style="24" customWidth="1"/>
    <col min="5" max="5" width="29.28515625" style="24" customWidth="1"/>
    <col min="6" max="6" width="1.42578125" style="24" customWidth="1"/>
    <col min="7" max="7" width="40.42578125" style="24" customWidth="1"/>
    <col min="8" max="8" width="1.42578125" style="24" customWidth="1"/>
    <col min="9" max="9" width="44.7109375" style="24" bestFit="1" customWidth="1"/>
    <col min="10" max="10" width="1.42578125" style="24" customWidth="1"/>
    <col min="11" max="11" width="25.85546875" style="24" bestFit="1" customWidth="1"/>
    <col min="12" max="12" width="19.28515625" style="24" bestFit="1" customWidth="1"/>
    <col min="13" max="13" width="12.85546875" style="24" bestFit="1" customWidth="1"/>
    <col min="14" max="16384" width="8.85546875" style="24"/>
  </cols>
  <sheetData>
    <row r="1" spans="1:17" ht="40.15" customHeight="1" x14ac:dyDescent="0.4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17" ht="40.15" customHeight="1" x14ac:dyDescent="0.4">
      <c r="A2" s="138" t="s">
        <v>82</v>
      </c>
      <c r="B2" s="138"/>
      <c r="C2" s="138"/>
      <c r="D2" s="138"/>
      <c r="E2" s="138"/>
      <c r="F2" s="138"/>
      <c r="G2" s="138"/>
      <c r="H2" s="138"/>
      <c r="I2" s="138"/>
    </row>
    <row r="3" spans="1:17" ht="40.15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</row>
    <row r="4" spans="1:17" ht="40.15" customHeight="1" x14ac:dyDescent="0.4"/>
    <row r="5" spans="1:17" ht="40.15" customHeight="1" x14ac:dyDescent="0.4">
      <c r="A5" s="151" t="s">
        <v>113</v>
      </c>
      <c r="B5" s="151"/>
      <c r="C5" s="151"/>
      <c r="D5" s="151"/>
      <c r="E5" s="151"/>
      <c r="F5" s="151"/>
      <c r="G5" s="151"/>
      <c r="H5" s="151"/>
      <c r="I5" s="151"/>
    </row>
    <row r="6" spans="1:17" ht="40.15" customHeight="1" x14ac:dyDescent="0.75">
      <c r="C6" s="143" t="s">
        <v>124</v>
      </c>
      <c r="D6" s="143"/>
      <c r="E6" s="143"/>
      <c r="F6" s="143"/>
      <c r="G6" s="143"/>
      <c r="H6" s="143"/>
      <c r="I6" s="143"/>
    </row>
    <row r="7" spans="1:17" ht="40.15" customHeight="1" thickBot="1" x14ac:dyDescent="0.8">
      <c r="A7" s="83"/>
      <c r="B7" s="83"/>
      <c r="C7" s="76"/>
      <c r="D7" s="97"/>
      <c r="E7" s="97"/>
      <c r="F7" s="97"/>
      <c r="G7" s="94" t="s">
        <v>159</v>
      </c>
      <c r="H7" s="83"/>
      <c r="I7" s="94" t="s">
        <v>160</v>
      </c>
    </row>
    <row r="8" spans="1:17" ht="40.15" customHeight="1" thickBot="1" x14ac:dyDescent="0.8">
      <c r="A8" s="95" t="s">
        <v>83</v>
      </c>
      <c r="B8" s="83"/>
      <c r="C8" s="71" t="s">
        <v>63</v>
      </c>
      <c r="D8" s="93"/>
      <c r="E8" s="71" t="s">
        <v>9</v>
      </c>
      <c r="F8" s="93"/>
      <c r="G8" s="71" t="s">
        <v>114</v>
      </c>
      <c r="H8" s="83"/>
      <c r="I8" s="71" t="s">
        <v>114</v>
      </c>
    </row>
    <row r="9" spans="1:17" ht="40.15" customHeight="1" x14ac:dyDescent="0.6">
      <c r="A9" s="82" t="s">
        <v>197</v>
      </c>
      <c r="B9" s="87"/>
      <c r="C9" s="88" t="s">
        <v>71</v>
      </c>
      <c r="D9" s="89"/>
      <c r="E9" s="88">
        <v>1020032982</v>
      </c>
      <c r="F9" s="89"/>
      <c r="G9" s="88">
        <v>52249851339</v>
      </c>
      <c r="H9" s="88"/>
      <c r="I9" s="88">
        <v>51768353810</v>
      </c>
      <c r="K9" s="22"/>
      <c r="L9" s="22"/>
      <c r="M9" s="22"/>
      <c r="N9" s="22"/>
      <c r="O9" s="22"/>
      <c r="P9" s="22"/>
      <c r="Q9" s="22"/>
    </row>
    <row r="10" spans="1:17" ht="40.15" customHeight="1" x14ac:dyDescent="0.6">
      <c r="A10" s="82" t="s">
        <v>196</v>
      </c>
      <c r="B10" s="87"/>
      <c r="C10" s="88" t="s">
        <v>74</v>
      </c>
      <c r="D10" s="89"/>
      <c r="E10" s="88">
        <v>207304000</v>
      </c>
      <c r="F10" s="89"/>
      <c r="G10" s="88">
        <v>23663718317</v>
      </c>
      <c r="H10" s="88"/>
      <c r="I10" s="88">
        <v>23675174711</v>
      </c>
      <c r="K10" s="22"/>
      <c r="L10" s="22"/>
      <c r="M10" s="22"/>
      <c r="N10" s="22"/>
      <c r="O10" s="22"/>
      <c r="P10" s="22"/>
      <c r="Q10" s="22"/>
    </row>
    <row r="11" spans="1:17" ht="40.15" customHeight="1" x14ac:dyDescent="0.6">
      <c r="A11" s="82" t="s">
        <v>195</v>
      </c>
      <c r="B11" s="87"/>
      <c r="C11" s="88" t="s">
        <v>74</v>
      </c>
      <c r="D11" s="89"/>
      <c r="E11" s="88">
        <v>105602000</v>
      </c>
      <c r="F11" s="89"/>
      <c r="G11" s="88">
        <v>18072244036</v>
      </c>
      <c r="H11" s="88"/>
      <c r="I11" s="88">
        <v>18072244036</v>
      </c>
      <c r="K11" s="22"/>
      <c r="L11" s="22"/>
      <c r="M11" s="22"/>
      <c r="N11" s="22"/>
      <c r="O11" s="22"/>
      <c r="P11" s="22"/>
      <c r="Q11" s="22"/>
    </row>
    <row r="12" spans="1:17" ht="40.15" customHeight="1" x14ac:dyDescent="0.6">
      <c r="A12" s="90" t="s">
        <v>199</v>
      </c>
      <c r="B12" s="87"/>
      <c r="C12" s="92" t="s">
        <v>115</v>
      </c>
      <c r="D12" s="89"/>
      <c r="E12" s="92">
        <v>250707000</v>
      </c>
      <c r="F12" s="89"/>
      <c r="G12" s="92">
        <v>16340590247</v>
      </c>
      <c r="H12" s="88"/>
      <c r="I12" s="92">
        <v>16340590247</v>
      </c>
      <c r="K12" s="22"/>
      <c r="L12" s="22"/>
      <c r="M12" s="22"/>
      <c r="N12" s="22"/>
      <c r="O12" s="22"/>
      <c r="P12" s="22"/>
      <c r="Q12" s="22"/>
    </row>
    <row r="13" spans="1:17" ht="40.15" customHeight="1" x14ac:dyDescent="0.4">
      <c r="A13" s="82" t="s">
        <v>200</v>
      </c>
      <c r="B13" s="87"/>
      <c r="C13" s="88" t="s">
        <v>215</v>
      </c>
      <c r="D13" s="88"/>
      <c r="E13" s="88">
        <v>49000000</v>
      </c>
      <c r="F13" s="88"/>
      <c r="G13" s="88" t="s">
        <v>70</v>
      </c>
      <c r="H13" s="88"/>
      <c r="I13" s="88">
        <v>12941727333</v>
      </c>
      <c r="K13" s="22"/>
      <c r="L13" s="22"/>
      <c r="M13" s="22"/>
      <c r="N13" s="22"/>
      <c r="O13" s="22"/>
      <c r="P13" s="22"/>
      <c r="Q13" s="22"/>
    </row>
    <row r="14" spans="1:17" ht="40.15" customHeight="1" x14ac:dyDescent="0.4">
      <c r="A14" s="82" t="s">
        <v>201</v>
      </c>
      <c r="B14" s="87"/>
      <c r="C14" s="88" t="s">
        <v>216</v>
      </c>
      <c r="D14" s="88"/>
      <c r="E14" s="88">
        <v>313050000</v>
      </c>
      <c r="F14" s="88"/>
      <c r="G14" s="88" t="s">
        <v>70</v>
      </c>
      <c r="H14" s="88"/>
      <c r="I14" s="88">
        <v>10041497421</v>
      </c>
      <c r="K14" s="22"/>
      <c r="L14" s="22"/>
      <c r="M14" s="22"/>
      <c r="N14" s="22"/>
      <c r="O14" s="22"/>
      <c r="P14" s="22"/>
      <c r="Q14" s="22"/>
    </row>
    <row r="15" spans="1:17" ht="40.15" customHeight="1" x14ac:dyDescent="0.6">
      <c r="A15" s="82" t="s">
        <v>192</v>
      </c>
      <c r="B15" s="87"/>
      <c r="C15" s="88" t="s">
        <v>115</v>
      </c>
      <c r="D15" s="89"/>
      <c r="E15" s="88">
        <v>69908000</v>
      </c>
      <c r="F15" s="89"/>
      <c r="G15" s="88">
        <v>8694525681</v>
      </c>
      <c r="H15" s="88"/>
      <c r="I15" s="88">
        <v>8694525681</v>
      </c>
      <c r="K15" s="22"/>
      <c r="L15" s="22"/>
      <c r="M15" s="22"/>
      <c r="N15" s="22"/>
      <c r="O15" s="22"/>
      <c r="P15" s="22"/>
      <c r="Q15" s="22"/>
    </row>
    <row r="16" spans="1:17" ht="40.15" customHeight="1" x14ac:dyDescent="0.4">
      <c r="A16" s="82" t="s">
        <v>202</v>
      </c>
      <c r="B16" s="87"/>
      <c r="C16" s="88" t="s">
        <v>215</v>
      </c>
      <c r="D16" s="88"/>
      <c r="E16" s="88">
        <v>237990000</v>
      </c>
      <c r="F16" s="88"/>
      <c r="G16" s="88" t="s">
        <v>70</v>
      </c>
      <c r="H16" s="88"/>
      <c r="I16" s="88">
        <v>8367372544</v>
      </c>
      <c r="K16" s="22"/>
      <c r="L16" s="22"/>
      <c r="M16" s="22"/>
      <c r="N16" s="22"/>
      <c r="O16" s="22"/>
      <c r="P16" s="22"/>
      <c r="Q16" s="22"/>
    </row>
    <row r="17" spans="1:17" ht="40.15" customHeight="1" x14ac:dyDescent="0.6">
      <c r="A17" s="82" t="s">
        <v>193</v>
      </c>
      <c r="B17" s="87"/>
      <c r="C17" s="88" t="s">
        <v>73</v>
      </c>
      <c r="D17" s="89"/>
      <c r="E17" s="88">
        <v>83000000</v>
      </c>
      <c r="F17" s="89"/>
      <c r="G17" s="88">
        <v>5648574079</v>
      </c>
      <c r="H17" s="88"/>
      <c r="I17" s="88">
        <v>5648574079</v>
      </c>
      <c r="K17" s="22"/>
      <c r="L17" s="22"/>
      <c r="M17" s="22"/>
      <c r="N17" s="22"/>
      <c r="O17" s="22"/>
      <c r="P17" s="22"/>
      <c r="Q17" s="22"/>
    </row>
    <row r="18" spans="1:17" ht="40.15" customHeight="1" x14ac:dyDescent="0.4">
      <c r="A18" s="82" t="s">
        <v>203</v>
      </c>
      <c r="B18" s="87"/>
      <c r="C18" s="88" t="s">
        <v>217</v>
      </c>
      <c r="D18" s="88"/>
      <c r="E18" s="88">
        <v>200000000</v>
      </c>
      <c r="F18" s="88"/>
      <c r="G18" s="88" t="s">
        <v>70</v>
      </c>
      <c r="H18" s="88"/>
      <c r="I18" s="88">
        <v>4653581121</v>
      </c>
      <c r="K18" s="22"/>
      <c r="L18" s="22"/>
      <c r="M18" s="22"/>
      <c r="N18" s="22"/>
      <c r="O18" s="22"/>
      <c r="P18" s="22"/>
      <c r="Q18" s="22"/>
    </row>
    <row r="19" spans="1:17" ht="40.15" customHeight="1" x14ac:dyDescent="0.6">
      <c r="A19" s="82" t="s">
        <v>191</v>
      </c>
      <c r="B19" s="87"/>
      <c r="C19" s="88" t="s">
        <v>74</v>
      </c>
      <c r="D19" s="89"/>
      <c r="E19" s="88">
        <v>74000000</v>
      </c>
      <c r="F19" s="89"/>
      <c r="G19" s="88">
        <v>3488039427</v>
      </c>
      <c r="H19" s="88"/>
      <c r="I19" s="88">
        <v>3569790982</v>
      </c>
      <c r="K19" s="22"/>
      <c r="L19" s="22"/>
      <c r="M19" s="22"/>
      <c r="N19" s="22"/>
      <c r="O19" s="22"/>
      <c r="P19" s="22"/>
      <c r="Q19" s="22"/>
    </row>
    <row r="20" spans="1:17" ht="40.15" customHeight="1" x14ac:dyDescent="0.4">
      <c r="A20" s="82" t="s">
        <v>184</v>
      </c>
      <c r="B20" s="87"/>
      <c r="C20" s="88" t="s">
        <v>71</v>
      </c>
      <c r="D20" s="88"/>
      <c r="E20" s="88">
        <v>494072367</v>
      </c>
      <c r="F20" s="88"/>
      <c r="G20" s="88">
        <v>-535577059</v>
      </c>
      <c r="H20" s="88"/>
      <c r="I20" s="88">
        <v>2845967378</v>
      </c>
      <c r="K20" s="22"/>
      <c r="L20" s="22"/>
      <c r="M20" s="22"/>
      <c r="N20" s="22"/>
      <c r="O20" s="22"/>
      <c r="P20" s="22"/>
      <c r="Q20" s="22"/>
    </row>
    <row r="21" spans="1:17" ht="40.15" customHeight="1" x14ac:dyDescent="0.6">
      <c r="A21" s="82" t="s">
        <v>190</v>
      </c>
      <c r="B21" s="87"/>
      <c r="C21" s="88" t="s">
        <v>74</v>
      </c>
      <c r="D21" s="89"/>
      <c r="E21" s="88">
        <v>17367168</v>
      </c>
      <c r="F21" s="89"/>
      <c r="G21" s="88">
        <v>2542861499</v>
      </c>
      <c r="H21" s="88"/>
      <c r="I21" s="88">
        <v>2722447714</v>
      </c>
      <c r="K21" s="22"/>
      <c r="L21" s="22"/>
      <c r="M21" s="22"/>
      <c r="N21" s="22"/>
      <c r="O21" s="22"/>
      <c r="P21" s="22"/>
      <c r="Q21" s="22"/>
    </row>
    <row r="22" spans="1:17" ht="40.15" customHeight="1" x14ac:dyDescent="0.6">
      <c r="A22" s="82" t="s">
        <v>189</v>
      </c>
      <c r="B22" s="87"/>
      <c r="C22" s="88" t="s">
        <v>75</v>
      </c>
      <c r="D22" s="89"/>
      <c r="E22" s="88">
        <v>37679000</v>
      </c>
      <c r="F22" s="89"/>
      <c r="G22" s="88">
        <v>2299163046</v>
      </c>
      <c r="H22" s="88"/>
      <c r="I22" s="88">
        <v>2299163046</v>
      </c>
      <c r="K22" s="22"/>
      <c r="L22" s="22"/>
      <c r="M22" s="22"/>
      <c r="N22" s="22"/>
      <c r="O22" s="22"/>
      <c r="P22" s="22"/>
      <c r="Q22" s="22"/>
    </row>
    <row r="23" spans="1:17" ht="40.15" customHeight="1" x14ac:dyDescent="0.4">
      <c r="A23" s="82" t="s">
        <v>187</v>
      </c>
      <c r="B23" s="87"/>
      <c r="C23" s="88" t="s">
        <v>218</v>
      </c>
      <c r="D23" s="88"/>
      <c r="E23" s="88">
        <v>39314847</v>
      </c>
      <c r="F23" s="88"/>
      <c r="G23" s="88">
        <v>2</v>
      </c>
      <c r="H23" s="88"/>
      <c r="I23" s="88">
        <v>1879149631</v>
      </c>
      <c r="K23" s="22"/>
      <c r="L23" s="22"/>
      <c r="M23" s="22"/>
      <c r="N23" s="22"/>
      <c r="O23" s="22"/>
      <c r="P23" s="22"/>
      <c r="Q23" s="22"/>
    </row>
    <row r="24" spans="1:17" ht="40.15" customHeight="1" x14ac:dyDescent="0.4">
      <c r="A24" s="82" t="s">
        <v>177</v>
      </c>
      <c r="B24" s="87"/>
      <c r="C24" s="88" t="s">
        <v>71</v>
      </c>
      <c r="D24" s="88"/>
      <c r="E24" s="88">
        <v>91678713</v>
      </c>
      <c r="F24" s="88"/>
      <c r="G24" s="88">
        <v>1100694816</v>
      </c>
      <c r="H24" s="88"/>
      <c r="I24" s="88">
        <v>1100694816</v>
      </c>
      <c r="K24" s="22"/>
      <c r="L24" s="22"/>
      <c r="M24" s="22"/>
      <c r="N24" s="22"/>
      <c r="O24" s="22"/>
      <c r="P24" s="22"/>
      <c r="Q24" s="22"/>
    </row>
    <row r="25" spans="1:17" ht="40.15" customHeight="1" x14ac:dyDescent="0.4">
      <c r="A25" s="82" t="s">
        <v>204</v>
      </c>
      <c r="B25" s="87"/>
      <c r="C25" s="88" t="s">
        <v>71</v>
      </c>
      <c r="D25" s="88"/>
      <c r="E25" s="88">
        <v>3280200</v>
      </c>
      <c r="F25" s="88"/>
      <c r="G25" s="88" t="s">
        <v>70</v>
      </c>
      <c r="H25" s="88"/>
      <c r="I25" s="88">
        <v>638684427</v>
      </c>
      <c r="K25" s="22"/>
      <c r="L25" s="22"/>
      <c r="M25" s="22"/>
      <c r="N25" s="22"/>
      <c r="O25" s="22"/>
      <c r="P25" s="22"/>
      <c r="Q25" s="22"/>
    </row>
    <row r="26" spans="1:17" ht="40.15" customHeight="1" x14ac:dyDescent="0.4">
      <c r="A26" s="82" t="s">
        <v>205</v>
      </c>
      <c r="B26" s="87"/>
      <c r="C26" s="88" t="s">
        <v>216</v>
      </c>
      <c r="D26" s="88"/>
      <c r="E26" s="88">
        <v>120671000</v>
      </c>
      <c r="F26" s="88"/>
      <c r="G26" s="88">
        <v>11</v>
      </c>
      <c r="H26" s="88"/>
      <c r="I26" s="88">
        <v>569880595</v>
      </c>
      <c r="K26" s="22"/>
      <c r="L26" s="22"/>
      <c r="M26" s="22"/>
      <c r="N26" s="22"/>
      <c r="O26" s="22"/>
      <c r="P26" s="22"/>
      <c r="Q26" s="22"/>
    </row>
    <row r="27" spans="1:17" ht="40.15" customHeight="1" x14ac:dyDescent="0.4">
      <c r="A27" s="82" t="s">
        <v>206</v>
      </c>
      <c r="B27" s="87"/>
      <c r="C27" s="88" t="s">
        <v>217</v>
      </c>
      <c r="D27" s="88"/>
      <c r="E27" s="88">
        <v>88000000</v>
      </c>
      <c r="F27" s="88"/>
      <c r="G27" s="88" t="s">
        <v>70</v>
      </c>
      <c r="H27" s="88"/>
      <c r="I27" s="88">
        <v>391285672</v>
      </c>
      <c r="K27" s="22"/>
      <c r="L27" s="22"/>
      <c r="M27" s="22"/>
      <c r="N27" s="22"/>
      <c r="O27" s="22"/>
      <c r="P27" s="22"/>
      <c r="Q27" s="22"/>
    </row>
    <row r="28" spans="1:17" ht="40.15" customHeight="1" x14ac:dyDescent="0.4">
      <c r="A28" s="82" t="s">
        <v>207</v>
      </c>
      <c r="B28" s="87"/>
      <c r="C28" s="88" t="s">
        <v>218</v>
      </c>
      <c r="D28" s="88"/>
      <c r="E28" s="88">
        <v>4438920</v>
      </c>
      <c r="F28" s="88"/>
      <c r="G28" s="88">
        <v>1</v>
      </c>
      <c r="H28" s="88"/>
      <c r="I28" s="88">
        <v>65180344</v>
      </c>
      <c r="K28" s="22"/>
      <c r="L28" s="22"/>
      <c r="M28" s="22"/>
      <c r="N28" s="22"/>
      <c r="O28" s="22"/>
      <c r="P28" s="22"/>
      <c r="Q28" s="22"/>
    </row>
    <row r="29" spans="1:17" ht="40.15" customHeight="1" x14ac:dyDescent="0.6">
      <c r="A29" s="82" t="s">
        <v>186</v>
      </c>
      <c r="B29" s="87"/>
      <c r="C29" s="88" t="s">
        <v>71</v>
      </c>
      <c r="D29" s="89"/>
      <c r="E29" s="88">
        <v>1699800</v>
      </c>
      <c r="F29" s="89"/>
      <c r="G29" s="88">
        <v>32287450</v>
      </c>
      <c r="H29" s="88"/>
      <c r="I29" s="88">
        <v>32287450</v>
      </c>
      <c r="K29" s="22"/>
      <c r="L29" s="22"/>
      <c r="M29" s="22"/>
      <c r="N29" s="22"/>
      <c r="O29" s="22"/>
      <c r="P29" s="22"/>
      <c r="Q29" s="22"/>
    </row>
    <row r="30" spans="1:17" ht="40.15" customHeight="1" x14ac:dyDescent="0.4">
      <c r="A30" s="82" t="s">
        <v>208</v>
      </c>
      <c r="B30" s="87"/>
      <c r="C30" s="88" t="s">
        <v>217</v>
      </c>
      <c r="D30" s="88"/>
      <c r="E30" s="88">
        <v>3000000</v>
      </c>
      <c r="F30" s="88"/>
      <c r="G30" s="88" t="s">
        <v>70</v>
      </c>
      <c r="H30" s="88"/>
      <c r="I30" s="88">
        <v>8996148</v>
      </c>
      <c r="K30" s="22"/>
      <c r="L30" s="22"/>
      <c r="M30" s="22"/>
      <c r="N30" s="22"/>
      <c r="O30" s="22"/>
      <c r="P30" s="22"/>
      <c r="Q30" s="22"/>
    </row>
    <row r="31" spans="1:17" ht="40.15" customHeight="1" x14ac:dyDescent="0.4">
      <c r="A31" s="82" t="s">
        <v>185</v>
      </c>
      <c r="B31" s="87"/>
      <c r="C31" s="88" t="s">
        <v>71</v>
      </c>
      <c r="D31" s="88"/>
      <c r="E31" s="88">
        <v>1699800</v>
      </c>
      <c r="F31" s="88"/>
      <c r="G31" s="88">
        <v>-28932474</v>
      </c>
      <c r="H31" s="88"/>
      <c r="I31" s="88">
        <v>-28932474</v>
      </c>
      <c r="K31" s="22"/>
      <c r="L31" s="22"/>
      <c r="M31" s="22"/>
      <c r="N31" s="22"/>
      <c r="O31" s="22"/>
      <c r="P31" s="22"/>
      <c r="Q31" s="22"/>
    </row>
    <row r="32" spans="1:17" ht="40.15" customHeight="1" x14ac:dyDescent="0.4">
      <c r="A32" s="82" t="s">
        <v>175</v>
      </c>
      <c r="B32" s="87"/>
      <c r="C32" s="88" t="s">
        <v>219</v>
      </c>
      <c r="D32" s="88"/>
      <c r="E32" s="88">
        <v>178479000</v>
      </c>
      <c r="F32" s="88"/>
      <c r="G32" s="88" t="s">
        <v>70</v>
      </c>
      <c r="H32" s="88"/>
      <c r="I32" s="88">
        <v>-404194323</v>
      </c>
      <c r="K32" s="22"/>
      <c r="L32" s="22"/>
      <c r="M32" s="22"/>
      <c r="N32" s="22"/>
      <c r="O32" s="22"/>
      <c r="P32" s="22"/>
      <c r="Q32" s="22"/>
    </row>
    <row r="33" spans="1:17" ht="40.15" customHeight="1" thickBot="1" x14ac:dyDescent="0.45">
      <c r="A33" s="90" t="s">
        <v>176</v>
      </c>
      <c r="B33" s="91"/>
      <c r="C33" s="92" t="s">
        <v>219</v>
      </c>
      <c r="D33" s="88"/>
      <c r="E33" s="92">
        <v>117736647</v>
      </c>
      <c r="F33" s="88"/>
      <c r="G33" s="96" t="s">
        <v>70</v>
      </c>
      <c r="H33" s="88"/>
      <c r="I33" s="96">
        <v>-434820619</v>
      </c>
      <c r="K33" s="22"/>
      <c r="L33" s="22"/>
      <c r="M33" s="22"/>
      <c r="N33" s="22"/>
      <c r="O33" s="22"/>
      <c r="P33" s="22"/>
      <c r="Q33" s="22"/>
    </row>
    <row r="34" spans="1:17" ht="40.15" customHeight="1" thickBot="1" x14ac:dyDescent="0.65">
      <c r="A34" s="75" t="s">
        <v>60</v>
      </c>
      <c r="B34" s="85"/>
      <c r="C34" s="86"/>
      <c r="D34" s="84"/>
      <c r="E34" s="47"/>
      <c r="F34" s="32"/>
      <c r="G34" s="123">
        <f>SUM(G9:G33)</f>
        <v>133568040418</v>
      </c>
      <c r="H34" s="22"/>
      <c r="I34" s="40">
        <f>SUM(I9:I33)</f>
        <v>175459221770</v>
      </c>
      <c r="K34" s="22"/>
      <c r="L34" s="22"/>
      <c r="M34" s="22"/>
      <c r="N34" s="22"/>
      <c r="O34" s="22"/>
      <c r="P34" s="22"/>
      <c r="Q34" s="22"/>
    </row>
    <row r="35" spans="1:17" ht="28.5" thickTop="1" x14ac:dyDescent="0.65">
      <c r="K35" s="122"/>
    </row>
    <row r="36" spans="1:17" ht="27.75" x14ac:dyDescent="0.65">
      <c r="K36" s="73"/>
    </row>
  </sheetData>
  <sortState xmlns:xlrd2="http://schemas.microsoft.com/office/spreadsheetml/2017/richdata2" ref="A9:I33">
    <sortCondition descending="1" ref="I9:I33"/>
  </sortState>
  <mergeCells count="5">
    <mergeCell ref="A1:I1"/>
    <mergeCell ref="A2:I2"/>
    <mergeCell ref="A3:I3"/>
    <mergeCell ref="A5:I5"/>
    <mergeCell ref="C6:I6"/>
  </mergeCells>
  <pageMargins left="0.39" right="0.39" top="0.39" bottom="0.39" header="0" footer="0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6"/>
  <sheetViews>
    <sheetView rightToLeft="1" view="pageBreakPreview" zoomScale="60" zoomScaleNormal="100" workbookViewId="0">
      <selection activeCell="K108" sqref="K108"/>
    </sheetView>
  </sheetViews>
  <sheetFormatPr defaultColWidth="8.85546875" defaultRowHeight="15.75" x14ac:dyDescent="0.4"/>
  <cols>
    <col min="1" max="1" width="67.5703125" style="6" bestFit="1" customWidth="1"/>
    <col min="2" max="2" width="1.42578125" style="6" customWidth="1"/>
    <col min="3" max="3" width="21.5703125" style="6" bestFit="1" customWidth="1"/>
    <col min="4" max="4" width="1.140625" style="6" customWidth="1"/>
    <col min="5" max="5" width="27.28515625" style="6" bestFit="1" customWidth="1"/>
    <col min="6" max="6" width="1.5703125" style="6" customWidth="1"/>
    <col min="7" max="7" width="27.7109375" style="6" bestFit="1" customWidth="1"/>
    <col min="8" max="8" width="1.85546875" style="6" customWidth="1"/>
    <col min="9" max="9" width="18.7109375" style="6" bestFit="1" customWidth="1"/>
    <col min="10" max="10" width="1.85546875" style="6" customWidth="1"/>
    <col min="11" max="11" width="25.5703125" style="6" bestFit="1" customWidth="1"/>
    <col min="12" max="12" width="1.5703125" style="6" customWidth="1"/>
    <col min="13" max="13" width="18.7109375" style="6" bestFit="1" customWidth="1"/>
    <col min="14" max="14" width="1.42578125" style="6" customWidth="1"/>
    <col min="15" max="15" width="24.42578125" style="6" bestFit="1" customWidth="1"/>
    <col min="16" max="16" width="1.42578125" style="6" customWidth="1"/>
    <col min="17" max="17" width="21.28515625" style="6" bestFit="1" customWidth="1"/>
    <col min="18" max="18" width="1.140625" style="6" customWidth="1"/>
    <col min="19" max="19" width="24.140625" style="6" bestFit="1" customWidth="1"/>
    <col min="20" max="20" width="1.5703125" style="6" customWidth="1"/>
    <col min="21" max="21" width="27.5703125" style="6" bestFit="1" customWidth="1"/>
    <col min="22" max="22" width="1.85546875" style="6" customWidth="1"/>
    <col min="23" max="23" width="27.5703125" style="6" bestFit="1" customWidth="1"/>
    <col min="24" max="24" width="1.5703125" style="6" customWidth="1"/>
    <col min="25" max="25" width="27.7109375" style="6" bestFit="1" customWidth="1"/>
    <col min="26" max="26" width="1.42578125" style="6" customWidth="1"/>
    <col min="27" max="27" width="24.7109375" style="6" bestFit="1" customWidth="1"/>
    <col min="28" max="16384" width="8.85546875" style="6"/>
  </cols>
  <sheetData>
    <row r="1" spans="1:28" ht="46.9" customHeight="1" x14ac:dyDescent="0.4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8" ht="46.9" customHeight="1" x14ac:dyDescent="0.4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28" ht="46.9" customHeight="1" x14ac:dyDescent="0.4">
      <c r="A3" s="126" t="s">
        <v>123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8" ht="46.9" customHeight="1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8" ht="46.9" customHeight="1" x14ac:dyDescent="0.4">
      <c r="A5" s="127" t="s">
        <v>121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8" ht="46.9" customHeight="1" x14ac:dyDescent="0.4">
      <c r="A6" s="127" t="s">
        <v>122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</row>
    <row r="7" spans="1:28" ht="46.9" customHeight="1" x14ac:dyDescent="0.75">
      <c r="A7" s="15"/>
      <c r="B7" s="15"/>
      <c r="C7" s="128" t="s">
        <v>124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1:28" ht="46.9" customHeight="1" thickBot="1" x14ac:dyDescent="0.8">
      <c r="A8" s="20"/>
      <c r="B8" s="20"/>
      <c r="C8" s="129" t="s">
        <v>3</v>
      </c>
      <c r="D8" s="129"/>
      <c r="E8" s="129"/>
      <c r="F8" s="129"/>
      <c r="G8" s="129"/>
      <c r="H8" s="20"/>
      <c r="I8" s="129" t="s">
        <v>4</v>
      </c>
      <c r="J8" s="129"/>
      <c r="K8" s="129"/>
      <c r="L8" s="129"/>
      <c r="M8" s="129"/>
      <c r="N8" s="129"/>
      <c r="O8" s="129"/>
      <c r="P8" s="20"/>
      <c r="Q8" s="129" t="s">
        <v>5</v>
      </c>
      <c r="R8" s="129"/>
      <c r="S8" s="129"/>
      <c r="T8" s="129"/>
      <c r="U8" s="129"/>
      <c r="V8" s="129"/>
      <c r="W8" s="129"/>
      <c r="X8" s="129"/>
      <c r="Y8" s="129"/>
    </row>
    <row r="9" spans="1:28" ht="46.9" customHeight="1" thickBot="1" x14ac:dyDescent="0.8">
      <c r="A9" s="130" t="s">
        <v>8</v>
      </c>
      <c r="B9" s="20"/>
      <c r="C9" s="130" t="s">
        <v>9</v>
      </c>
      <c r="D9" s="20"/>
      <c r="E9" s="130" t="s">
        <v>10</v>
      </c>
      <c r="F9" s="20"/>
      <c r="G9" s="130" t="s">
        <v>11</v>
      </c>
      <c r="H9" s="20"/>
      <c r="I9" s="131" t="s">
        <v>6</v>
      </c>
      <c r="J9" s="131"/>
      <c r="K9" s="131"/>
      <c r="L9" s="20"/>
      <c r="M9" s="131" t="s">
        <v>7</v>
      </c>
      <c r="N9" s="131"/>
      <c r="O9" s="131"/>
      <c r="P9" s="20"/>
      <c r="Q9" s="130" t="s">
        <v>9</v>
      </c>
      <c r="R9" s="20"/>
      <c r="S9" s="130" t="s">
        <v>13</v>
      </c>
      <c r="T9" s="20"/>
      <c r="U9" s="130" t="s">
        <v>10</v>
      </c>
      <c r="V9" s="20"/>
      <c r="W9" s="130" t="s">
        <v>11</v>
      </c>
      <c r="X9" s="20"/>
      <c r="Y9" s="130" t="s">
        <v>14</v>
      </c>
    </row>
    <row r="10" spans="1:28" ht="46.9" customHeight="1" thickBot="1" x14ac:dyDescent="0.8">
      <c r="A10" s="131"/>
      <c r="B10" s="20"/>
      <c r="C10" s="131"/>
      <c r="D10" s="20"/>
      <c r="E10" s="131"/>
      <c r="F10" s="20"/>
      <c r="G10" s="131"/>
      <c r="H10" s="20"/>
      <c r="I10" s="27" t="s">
        <v>9</v>
      </c>
      <c r="J10" s="20"/>
      <c r="K10" s="27" t="s">
        <v>10</v>
      </c>
      <c r="L10" s="20"/>
      <c r="M10" s="27" t="s">
        <v>9</v>
      </c>
      <c r="N10" s="20"/>
      <c r="O10" s="27" t="s">
        <v>12</v>
      </c>
      <c r="P10" s="20"/>
      <c r="Q10" s="131"/>
      <c r="R10" s="20"/>
      <c r="S10" s="131"/>
      <c r="T10" s="20"/>
      <c r="U10" s="131"/>
      <c r="V10" s="20"/>
      <c r="W10" s="131"/>
      <c r="X10" s="20"/>
      <c r="Y10" s="131"/>
    </row>
    <row r="11" spans="1:28" ht="46.9" customHeight="1" x14ac:dyDescent="0.4">
      <c r="A11" s="29" t="s">
        <v>17</v>
      </c>
      <c r="B11" s="7"/>
      <c r="C11" s="22">
        <v>656691586</v>
      </c>
      <c r="D11" s="22"/>
      <c r="E11" s="22">
        <v>433378969894</v>
      </c>
      <c r="F11" s="22"/>
      <c r="G11" s="22">
        <v>398851189610</v>
      </c>
      <c r="H11" s="22"/>
      <c r="I11" s="22">
        <v>90726825</v>
      </c>
      <c r="J11" s="22"/>
      <c r="K11" s="22">
        <v>52461471017</v>
      </c>
      <c r="L11" s="22"/>
      <c r="M11" s="22">
        <v>-12000000</v>
      </c>
      <c r="N11" s="22"/>
      <c r="O11" s="22">
        <v>-6823159381</v>
      </c>
      <c r="P11" s="22"/>
      <c r="Q11" s="22">
        <v>735418411</v>
      </c>
      <c r="R11" s="22"/>
      <c r="S11" s="22">
        <v>581</v>
      </c>
      <c r="T11" s="22"/>
      <c r="U11" s="22">
        <v>478040144316</v>
      </c>
      <c r="V11" s="22"/>
      <c r="W11" s="22">
        <v>424735792115</v>
      </c>
      <c r="X11" s="9"/>
      <c r="Y11" s="30">
        <f>W11/$AA$11</f>
        <v>0.11254765530861739</v>
      </c>
      <c r="AA11" s="22">
        <v>3773830658225</v>
      </c>
      <c r="AB11" s="24"/>
    </row>
    <row r="12" spans="1:28" ht="46.9" customHeight="1" x14ac:dyDescent="0.4">
      <c r="A12" s="29" t="s">
        <v>46</v>
      </c>
      <c r="B12" s="7"/>
      <c r="C12" s="22">
        <v>45992129</v>
      </c>
      <c r="D12" s="22"/>
      <c r="E12" s="22">
        <v>341017418768</v>
      </c>
      <c r="F12" s="22"/>
      <c r="G12" s="22">
        <v>397750739742</v>
      </c>
      <c r="H12" s="22"/>
      <c r="I12" s="22">
        <v>0</v>
      </c>
      <c r="J12" s="22"/>
      <c r="K12" s="22">
        <v>0</v>
      </c>
      <c r="L12" s="22"/>
      <c r="M12" s="22">
        <v>0</v>
      </c>
      <c r="N12" s="22"/>
      <c r="O12" s="22">
        <v>0</v>
      </c>
      <c r="P12" s="22"/>
      <c r="Q12" s="22">
        <v>45992129</v>
      </c>
      <c r="R12" s="22"/>
      <c r="S12" s="22">
        <v>8040</v>
      </c>
      <c r="T12" s="22"/>
      <c r="U12" s="22">
        <v>341017418768</v>
      </c>
      <c r="V12" s="22"/>
      <c r="W12" s="22">
        <v>367576545692</v>
      </c>
      <c r="X12" s="9"/>
      <c r="Y12" s="30">
        <f t="shared" ref="Y12:Y79" si="0">W12/$AA$11</f>
        <v>9.74014413950645E-2</v>
      </c>
      <c r="AB12" s="24"/>
    </row>
    <row r="13" spans="1:28" ht="46.9" customHeight="1" x14ac:dyDescent="0.4">
      <c r="A13" s="29" t="s">
        <v>43</v>
      </c>
      <c r="B13" s="7"/>
      <c r="C13" s="22">
        <v>153646770</v>
      </c>
      <c r="D13" s="22"/>
      <c r="E13" s="22">
        <v>242155064248</v>
      </c>
      <c r="F13" s="22"/>
      <c r="G13" s="22">
        <v>255063394769</v>
      </c>
      <c r="H13" s="22"/>
      <c r="I13" s="22">
        <v>0</v>
      </c>
      <c r="J13" s="22"/>
      <c r="K13" s="22">
        <v>0</v>
      </c>
      <c r="L13" s="22"/>
      <c r="M13" s="22">
        <v>0</v>
      </c>
      <c r="N13" s="22"/>
      <c r="O13" s="22">
        <v>0</v>
      </c>
      <c r="P13" s="22"/>
      <c r="Q13" s="22">
        <v>153646770</v>
      </c>
      <c r="R13" s="22"/>
      <c r="S13" s="22">
        <v>1457</v>
      </c>
      <c r="T13" s="22"/>
      <c r="U13" s="22">
        <v>242155064248</v>
      </c>
      <c r="V13" s="22"/>
      <c r="W13" s="22">
        <v>222531356993</v>
      </c>
      <c r="X13" s="9"/>
      <c r="Y13" s="30">
        <f t="shared" si="0"/>
        <v>5.8966969412895268E-2</v>
      </c>
      <c r="AB13" s="24"/>
    </row>
    <row r="14" spans="1:28" ht="46.9" customHeight="1" x14ac:dyDescent="0.4">
      <c r="A14" s="29" t="s">
        <v>38</v>
      </c>
      <c r="B14" s="7"/>
      <c r="C14" s="22">
        <v>14629190</v>
      </c>
      <c r="D14" s="22"/>
      <c r="E14" s="22">
        <v>167265093112</v>
      </c>
      <c r="F14" s="22"/>
      <c r="G14" s="22">
        <v>223949053320</v>
      </c>
      <c r="H14" s="22"/>
      <c r="I14" s="22">
        <v>1200000</v>
      </c>
      <c r="J14" s="22"/>
      <c r="K14" s="22">
        <v>16341824831</v>
      </c>
      <c r="L14" s="22"/>
      <c r="M14" s="22">
        <v>0</v>
      </c>
      <c r="N14" s="22"/>
      <c r="O14" s="22">
        <v>0</v>
      </c>
      <c r="P14" s="22"/>
      <c r="Q14" s="22">
        <v>15829190</v>
      </c>
      <c r="R14" s="22"/>
      <c r="S14" s="22">
        <v>13550</v>
      </c>
      <c r="T14" s="22"/>
      <c r="U14" s="22">
        <v>183606917943</v>
      </c>
      <c r="V14" s="22"/>
      <c r="W14" s="22">
        <v>213209335629</v>
      </c>
      <c r="X14" s="9"/>
      <c r="Y14" s="30">
        <f t="shared" si="0"/>
        <v>5.6496794620159718E-2</v>
      </c>
      <c r="AB14" s="24"/>
    </row>
    <row r="15" spans="1:28" ht="46.9" customHeight="1" x14ac:dyDescent="0.4">
      <c r="A15" s="29" t="s">
        <v>31</v>
      </c>
      <c r="B15" s="7"/>
      <c r="C15" s="22">
        <v>3987226</v>
      </c>
      <c r="D15" s="22"/>
      <c r="E15" s="22">
        <v>85850538659</v>
      </c>
      <c r="F15" s="22"/>
      <c r="G15" s="22">
        <v>190921891595</v>
      </c>
      <c r="H15" s="22"/>
      <c r="I15" s="22">
        <v>0</v>
      </c>
      <c r="J15" s="22"/>
      <c r="K15" s="22">
        <v>0</v>
      </c>
      <c r="L15" s="22"/>
      <c r="M15" s="22">
        <v>0</v>
      </c>
      <c r="N15" s="22"/>
      <c r="O15" s="22">
        <v>0</v>
      </c>
      <c r="P15" s="22"/>
      <c r="Q15" s="22">
        <v>3987226</v>
      </c>
      <c r="R15" s="22"/>
      <c r="S15" s="22">
        <v>46830</v>
      </c>
      <c r="T15" s="22"/>
      <c r="U15" s="22">
        <v>85850538659</v>
      </c>
      <c r="V15" s="22"/>
      <c r="W15" s="22">
        <v>185610798908</v>
      </c>
      <c r="X15" s="9"/>
      <c r="Y15" s="30">
        <f t="shared" si="0"/>
        <v>4.9183658652903361E-2</v>
      </c>
      <c r="AB15" s="24"/>
    </row>
    <row r="16" spans="1:28" ht="46.9" customHeight="1" x14ac:dyDescent="0.4">
      <c r="A16" s="29" t="s">
        <v>20</v>
      </c>
      <c r="B16" s="7"/>
      <c r="C16" s="22">
        <v>276934158</v>
      </c>
      <c r="D16" s="22"/>
      <c r="E16" s="22">
        <v>195782343032</v>
      </c>
      <c r="F16" s="22"/>
      <c r="G16" s="22">
        <v>185818319837</v>
      </c>
      <c r="H16" s="22"/>
      <c r="I16" s="22">
        <v>0</v>
      </c>
      <c r="J16" s="22"/>
      <c r="K16" s="22">
        <v>0</v>
      </c>
      <c r="L16" s="22"/>
      <c r="M16" s="22">
        <v>0</v>
      </c>
      <c r="N16" s="22"/>
      <c r="O16" s="22">
        <v>0</v>
      </c>
      <c r="P16" s="22"/>
      <c r="Q16" s="22">
        <v>276934158</v>
      </c>
      <c r="R16" s="22"/>
      <c r="S16" s="22">
        <v>633</v>
      </c>
      <c r="T16" s="22"/>
      <c r="U16" s="22">
        <v>195782343032</v>
      </c>
      <c r="V16" s="22"/>
      <c r="W16" s="22">
        <v>174256291048</v>
      </c>
      <c r="X16" s="9"/>
      <c r="Y16" s="30">
        <f t="shared" si="0"/>
        <v>4.6174910013042414E-2</v>
      </c>
      <c r="AB16" s="24"/>
    </row>
    <row r="17" spans="1:28" ht="46.9" customHeight="1" x14ac:dyDescent="0.4">
      <c r="A17" s="29" t="s">
        <v>51</v>
      </c>
      <c r="B17" s="7"/>
      <c r="C17" s="22">
        <v>2820113</v>
      </c>
      <c r="D17" s="22"/>
      <c r="E17" s="22">
        <v>116618829071</v>
      </c>
      <c r="F17" s="22"/>
      <c r="G17" s="22">
        <v>173778632981</v>
      </c>
      <c r="H17" s="22"/>
      <c r="I17" s="22">
        <v>0</v>
      </c>
      <c r="J17" s="22"/>
      <c r="K17" s="22">
        <v>0</v>
      </c>
      <c r="L17" s="22"/>
      <c r="M17" s="22">
        <v>0</v>
      </c>
      <c r="N17" s="22"/>
      <c r="O17" s="22">
        <v>0</v>
      </c>
      <c r="P17" s="22"/>
      <c r="Q17" s="22">
        <v>2820113</v>
      </c>
      <c r="R17" s="22"/>
      <c r="S17" s="22">
        <v>58010</v>
      </c>
      <c r="T17" s="22"/>
      <c r="U17" s="22">
        <v>116618829071</v>
      </c>
      <c r="V17" s="22"/>
      <c r="W17" s="22">
        <v>162621366336</v>
      </c>
      <c r="X17" s="9"/>
      <c r="Y17" s="30">
        <f t="shared" si="0"/>
        <v>4.3091855746513023E-2</v>
      </c>
      <c r="AB17" s="24"/>
    </row>
    <row r="18" spans="1:28" ht="46.9" customHeight="1" x14ac:dyDescent="0.4">
      <c r="A18" s="29" t="s">
        <v>27</v>
      </c>
      <c r="B18" s="7"/>
      <c r="C18" s="22">
        <v>571647</v>
      </c>
      <c r="D18" s="22"/>
      <c r="E18" s="22">
        <v>112063496983</v>
      </c>
      <c r="F18" s="22"/>
      <c r="G18" s="22">
        <v>161296542044</v>
      </c>
      <c r="H18" s="22"/>
      <c r="I18" s="22">
        <v>0</v>
      </c>
      <c r="J18" s="22"/>
      <c r="K18" s="22">
        <v>0</v>
      </c>
      <c r="L18" s="22"/>
      <c r="M18" s="22">
        <v>0</v>
      </c>
      <c r="N18" s="22"/>
      <c r="O18" s="22">
        <v>0</v>
      </c>
      <c r="P18" s="22"/>
      <c r="Q18" s="22">
        <v>571647</v>
      </c>
      <c r="R18" s="22"/>
      <c r="S18" s="22">
        <v>268270</v>
      </c>
      <c r="T18" s="22"/>
      <c r="U18" s="22">
        <v>112063496983</v>
      </c>
      <c r="V18" s="22"/>
      <c r="W18" s="22">
        <v>152443274032</v>
      </c>
      <c r="X18" s="9"/>
      <c r="Y18" s="30">
        <f t="shared" si="0"/>
        <v>4.0394836927765285E-2</v>
      </c>
      <c r="AB18" s="24"/>
    </row>
    <row r="19" spans="1:28" ht="46.9" customHeight="1" x14ac:dyDescent="0.4">
      <c r="A19" s="29" t="s">
        <v>42</v>
      </c>
      <c r="B19" s="7"/>
      <c r="C19" s="22">
        <v>357023420</v>
      </c>
      <c r="D19" s="22"/>
      <c r="E19" s="22">
        <v>183036227781</v>
      </c>
      <c r="F19" s="22"/>
      <c r="G19" s="22">
        <v>177449565325</v>
      </c>
      <c r="H19" s="22"/>
      <c r="I19" s="22">
        <v>0</v>
      </c>
      <c r="J19" s="22"/>
      <c r="K19" s="22">
        <v>0</v>
      </c>
      <c r="L19" s="22"/>
      <c r="M19" s="22">
        <v>0</v>
      </c>
      <c r="N19" s="22"/>
      <c r="O19" s="22">
        <v>0</v>
      </c>
      <c r="P19" s="22"/>
      <c r="Q19" s="22">
        <v>357023420</v>
      </c>
      <c r="R19" s="22"/>
      <c r="S19" s="22">
        <v>421</v>
      </c>
      <c r="T19" s="22"/>
      <c r="U19" s="22">
        <v>183036227781</v>
      </c>
      <c r="V19" s="22"/>
      <c r="W19" s="22">
        <v>149412534004</v>
      </c>
      <c r="X19" s="9"/>
      <c r="Y19" s="30">
        <f t="shared" si="0"/>
        <v>3.9591743121371363E-2</v>
      </c>
      <c r="AB19" s="24"/>
    </row>
    <row r="20" spans="1:28" ht="46.9" customHeight="1" x14ac:dyDescent="0.4">
      <c r="A20" s="29" t="s">
        <v>53</v>
      </c>
      <c r="B20" s="7"/>
      <c r="C20" s="22">
        <v>10265072</v>
      </c>
      <c r="D20" s="22"/>
      <c r="E20" s="22">
        <v>160768583529</v>
      </c>
      <c r="F20" s="22"/>
      <c r="G20" s="22">
        <v>179284189015</v>
      </c>
      <c r="H20" s="22"/>
      <c r="I20" s="22">
        <v>0</v>
      </c>
      <c r="J20" s="22"/>
      <c r="K20" s="22">
        <v>0</v>
      </c>
      <c r="L20" s="22"/>
      <c r="M20" s="22">
        <v>0</v>
      </c>
      <c r="N20" s="22"/>
      <c r="O20" s="22">
        <v>0</v>
      </c>
      <c r="P20" s="22"/>
      <c r="Q20" s="22">
        <v>10265072</v>
      </c>
      <c r="R20" s="22"/>
      <c r="S20" s="22">
        <v>14200</v>
      </c>
      <c r="T20" s="22"/>
      <c r="U20" s="22">
        <v>160768583529</v>
      </c>
      <c r="V20" s="22"/>
      <c r="W20" s="22">
        <v>144896726466</v>
      </c>
      <c r="X20" s="9"/>
      <c r="Y20" s="30">
        <f t="shared" si="0"/>
        <v>3.839513205241471E-2</v>
      </c>
      <c r="AB20" s="24"/>
    </row>
    <row r="21" spans="1:28" ht="46.9" customHeight="1" x14ac:dyDescent="0.4">
      <c r="A21" s="29" t="s">
        <v>39</v>
      </c>
      <c r="B21" s="7"/>
      <c r="C21" s="22">
        <v>33740435</v>
      </c>
      <c r="D21" s="22"/>
      <c r="E21" s="22">
        <v>104038023071</v>
      </c>
      <c r="F21" s="22"/>
      <c r="G21" s="22">
        <v>107293434438</v>
      </c>
      <c r="H21" s="22"/>
      <c r="I21" s="22">
        <v>11384560</v>
      </c>
      <c r="J21" s="22"/>
      <c r="K21" s="22">
        <v>32224013463</v>
      </c>
      <c r="L21" s="22"/>
      <c r="M21" s="22">
        <v>0</v>
      </c>
      <c r="N21" s="22"/>
      <c r="O21" s="22">
        <v>0</v>
      </c>
      <c r="P21" s="22"/>
      <c r="Q21" s="22">
        <v>45124995</v>
      </c>
      <c r="R21" s="22"/>
      <c r="S21" s="22">
        <v>2749</v>
      </c>
      <c r="T21" s="22"/>
      <c r="U21" s="22">
        <v>136262036534</v>
      </c>
      <c r="V21" s="22"/>
      <c r="W21" s="22">
        <v>123310522018</v>
      </c>
      <c r="X21" s="9"/>
      <c r="Y21" s="30">
        <f t="shared" si="0"/>
        <v>3.2675160383587115E-2</v>
      </c>
      <c r="AB21" s="24"/>
    </row>
    <row r="22" spans="1:28" ht="46.9" customHeight="1" x14ac:dyDescent="0.4">
      <c r="A22" s="29" t="s">
        <v>54</v>
      </c>
      <c r="B22" s="7"/>
      <c r="C22" s="22">
        <v>18331385</v>
      </c>
      <c r="D22" s="22"/>
      <c r="E22" s="22">
        <v>118122190579</v>
      </c>
      <c r="F22" s="22"/>
      <c r="G22" s="22">
        <v>112249449676</v>
      </c>
      <c r="H22" s="22"/>
      <c r="I22" s="22">
        <v>2400000</v>
      </c>
      <c r="J22" s="22"/>
      <c r="K22" s="22">
        <v>14202884455</v>
      </c>
      <c r="L22" s="22"/>
      <c r="M22" s="22">
        <v>0</v>
      </c>
      <c r="N22" s="22"/>
      <c r="O22" s="22">
        <v>0</v>
      </c>
      <c r="P22" s="22"/>
      <c r="Q22" s="22">
        <v>20731385</v>
      </c>
      <c r="R22" s="22"/>
      <c r="S22" s="22">
        <v>5720</v>
      </c>
      <c r="T22" s="22"/>
      <c r="U22" s="22">
        <v>132325075034</v>
      </c>
      <c r="V22" s="22"/>
      <c r="W22" s="22">
        <v>117877950242</v>
      </c>
      <c r="X22" s="9"/>
      <c r="Y22" s="30">
        <f t="shared" si="0"/>
        <v>3.1235622612023409E-2</v>
      </c>
      <c r="AB22" s="24"/>
    </row>
    <row r="23" spans="1:28" ht="46.9" customHeight="1" x14ac:dyDescent="0.4">
      <c r="A23" s="29" t="s">
        <v>57</v>
      </c>
      <c r="B23" s="7"/>
      <c r="C23" s="22">
        <v>9923776</v>
      </c>
      <c r="D23" s="22"/>
      <c r="E23" s="22">
        <v>93859829629</v>
      </c>
      <c r="F23" s="22"/>
      <c r="G23" s="22">
        <v>101606714187</v>
      </c>
      <c r="H23" s="22"/>
      <c r="I23" s="22">
        <v>400000</v>
      </c>
      <c r="J23" s="22"/>
      <c r="K23" s="22">
        <v>4428105437</v>
      </c>
      <c r="L23" s="22"/>
      <c r="M23" s="22">
        <v>-300000</v>
      </c>
      <c r="N23" s="22"/>
      <c r="O23" s="22">
        <v>-3319226826</v>
      </c>
      <c r="P23" s="22"/>
      <c r="Q23" s="22">
        <v>10023776</v>
      </c>
      <c r="R23" s="22"/>
      <c r="S23" s="22">
        <v>10950</v>
      </c>
      <c r="T23" s="22"/>
      <c r="U23" s="22">
        <v>95450512209</v>
      </c>
      <c r="V23" s="22"/>
      <c r="W23" s="22">
        <v>109107273134</v>
      </c>
      <c r="X23" s="9"/>
      <c r="Y23" s="30">
        <f t="shared" si="0"/>
        <v>2.8911544532662734E-2</v>
      </c>
      <c r="AB23" s="24"/>
    </row>
    <row r="24" spans="1:28" ht="46.9" customHeight="1" x14ac:dyDescent="0.4">
      <c r="A24" s="29" t="s">
        <v>33</v>
      </c>
      <c r="B24" s="7"/>
      <c r="C24" s="22">
        <v>6635066</v>
      </c>
      <c r="D24" s="22"/>
      <c r="E24" s="22">
        <v>44007560882</v>
      </c>
      <c r="F24" s="22"/>
      <c r="G24" s="22">
        <v>85742635644</v>
      </c>
      <c r="H24" s="22"/>
      <c r="I24" s="22">
        <v>0</v>
      </c>
      <c r="J24" s="22"/>
      <c r="K24" s="22">
        <v>0</v>
      </c>
      <c r="L24" s="22"/>
      <c r="M24" s="22">
        <v>0</v>
      </c>
      <c r="N24" s="22"/>
      <c r="O24" s="22">
        <v>0</v>
      </c>
      <c r="P24" s="22"/>
      <c r="Q24" s="22">
        <v>6635066</v>
      </c>
      <c r="R24" s="22"/>
      <c r="S24" s="22">
        <v>14410</v>
      </c>
      <c r="T24" s="22"/>
      <c r="U24" s="22">
        <v>44007560882</v>
      </c>
      <c r="V24" s="22"/>
      <c r="W24" s="22">
        <v>95042413818</v>
      </c>
      <c r="X24" s="9"/>
      <c r="Y24" s="30">
        <f t="shared" si="0"/>
        <v>2.5184599529090333E-2</v>
      </c>
      <c r="AB24" s="24"/>
    </row>
    <row r="25" spans="1:28" ht="46.9" customHeight="1" x14ac:dyDescent="0.4">
      <c r="A25" s="29" t="s">
        <v>58</v>
      </c>
      <c r="B25" s="7"/>
      <c r="C25" s="22">
        <v>1446255</v>
      </c>
      <c r="D25" s="22"/>
      <c r="E25" s="22">
        <v>72430489271</v>
      </c>
      <c r="F25" s="22"/>
      <c r="G25" s="22">
        <v>83024274953</v>
      </c>
      <c r="H25" s="22"/>
      <c r="I25" s="22">
        <v>0</v>
      </c>
      <c r="J25" s="22"/>
      <c r="K25" s="22">
        <v>0</v>
      </c>
      <c r="L25" s="22"/>
      <c r="M25" s="22">
        <v>0</v>
      </c>
      <c r="N25" s="22"/>
      <c r="O25" s="22">
        <v>0</v>
      </c>
      <c r="P25" s="22"/>
      <c r="Q25" s="22">
        <v>1446255</v>
      </c>
      <c r="R25" s="22"/>
      <c r="S25" s="22">
        <v>60250</v>
      </c>
      <c r="T25" s="22"/>
      <c r="U25" s="22">
        <v>72430489271</v>
      </c>
      <c r="V25" s="22"/>
      <c r="W25" s="22">
        <v>86618399410</v>
      </c>
      <c r="X25" s="9"/>
      <c r="Y25" s="30">
        <f t="shared" si="0"/>
        <v>2.295238108292344E-2</v>
      </c>
      <c r="AB25" s="24"/>
    </row>
    <row r="26" spans="1:28" ht="46.9" customHeight="1" x14ac:dyDescent="0.4">
      <c r="A26" s="29" t="s">
        <v>19</v>
      </c>
      <c r="B26" s="7"/>
      <c r="C26" s="22">
        <v>164107317</v>
      </c>
      <c r="D26" s="22"/>
      <c r="E26" s="22">
        <v>102501073708</v>
      </c>
      <c r="F26" s="22"/>
      <c r="G26" s="22">
        <v>94942171265</v>
      </c>
      <c r="H26" s="22"/>
      <c r="I26" s="22">
        <v>0</v>
      </c>
      <c r="J26" s="22"/>
      <c r="K26" s="22">
        <v>0</v>
      </c>
      <c r="L26" s="22"/>
      <c r="M26" s="22">
        <v>0</v>
      </c>
      <c r="N26" s="22"/>
      <c r="O26" s="22">
        <v>0</v>
      </c>
      <c r="P26" s="22"/>
      <c r="Q26" s="22">
        <v>164107317</v>
      </c>
      <c r="R26" s="22"/>
      <c r="S26" s="22">
        <v>513</v>
      </c>
      <c r="T26" s="22"/>
      <c r="U26" s="22">
        <v>102501073708</v>
      </c>
      <c r="V26" s="22"/>
      <c r="W26" s="22">
        <v>83686140651</v>
      </c>
      <c r="X26" s="9"/>
      <c r="Y26" s="30">
        <f t="shared" si="0"/>
        <v>2.2175383113338026E-2</v>
      </c>
      <c r="AB26" s="24"/>
    </row>
    <row r="27" spans="1:28" ht="46.9" customHeight="1" thickBot="1" x14ac:dyDescent="0.45">
      <c r="A27" s="29" t="s">
        <v>41</v>
      </c>
      <c r="B27" s="7"/>
      <c r="C27" s="25">
        <v>12255411</v>
      </c>
      <c r="D27" s="22"/>
      <c r="E27" s="25">
        <v>46350651476</v>
      </c>
      <c r="F27" s="22"/>
      <c r="G27" s="25">
        <v>74800496609</v>
      </c>
      <c r="H27" s="22"/>
      <c r="I27" s="25">
        <v>449293</v>
      </c>
      <c r="J27" s="22"/>
      <c r="K27" s="25">
        <v>2795715675</v>
      </c>
      <c r="L27" s="22"/>
      <c r="M27" s="25">
        <v>0</v>
      </c>
      <c r="N27" s="22"/>
      <c r="O27" s="25">
        <v>0</v>
      </c>
      <c r="P27" s="22"/>
      <c r="Q27" s="25">
        <v>12704704</v>
      </c>
      <c r="R27" s="22"/>
      <c r="S27" s="22">
        <v>5870</v>
      </c>
      <c r="T27" s="22"/>
      <c r="U27" s="25">
        <v>49146367151</v>
      </c>
      <c r="V27" s="22"/>
      <c r="W27" s="25">
        <v>74132881635</v>
      </c>
      <c r="X27" s="9"/>
      <c r="Y27" s="31">
        <f t="shared" si="0"/>
        <v>1.9643934333255956E-2</v>
      </c>
      <c r="AB27" s="24"/>
    </row>
    <row r="28" spans="1:28" ht="46.9" customHeight="1" thickBot="1" x14ac:dyDescent="0.45">
      <c r="A28" s="109" t="s">
        <v>132</v>
      </c>
      <c r="B28" s="110"/>
      <c r="C28" s="111">
        <f>SUM(C11:C27)</f>
        <v>1769000956</v>
      </c>
      <c r="D28" s="112"/>
      <c r="E28" s="111">
        <f>SUM(E11:E27)</f>
        <v>2619246383693</v>
      </c>
      <c r="F28" s="112"/>
      <c r="G28" s="111">
        <f>SUM(G11:G27)</f>
        <v>3003822695010</v>
      </c>
      <c r="H28" s="112"/>
      <c r="I28" s="111">
        <f>SUM(I11:I27)</f>
        <v>106560678</v>
      </c>
      <c r="J28" s="112"/>
      <c r="K28" s="111">
        <f>SUM(K11:K27)</f>
        <v>122454014878</v>
      </c>
      <c r="L28" s="112"/>
      <c r="M28" s="111">
        <f>SUM(M11:M27)</f>
        <v>-12300000</v>
      </c>
      <c r="N28" s="112"/>
      <c r="O28" s="111">
        <f>SUM(O11:O27)</f>
        <v>-10142386207</v>
      </c>
      <c r="P28" s="112"/>
      <c r="Q28" s="111">
        <f>SUM(Q11:Q27)</f>
        <v>1863261634</v>
      </c>
      <c r="R28" s="112"/>
      <c r="S28" s="112"/>
      <c r="T28" s="112"/>
      <c r="U28" s="111">
        <f>SUM(U11:U27)</f>
        <v>2731062679119</v>
      </c>
      <c r="V28" s="112"/>
      <c r="W28" s="111">
        <f>SUM(W11:W27)</f>
        <v>2887069602131</v>
      </c>
      <c r="X28" s="41"/>
      <c r="Y28" s="113">
        <f>SUM(Y11:Y27)</f>
        <v>0.76502362283762804</v>
      </c>
      <c r="AB28" s="24"/>
    </row>
    <row r="29" spans="1:28" ht="45" customHeight="1" x14ac:dyDescent="0.4">
      <c r="A29" s="29"/>
      <c r="B29" s="7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9"/>
      <c r="Y29" s="30"/>
      <c r="AB29" s="24"/>
    </row>
    <row r="30" spans="1:28" ht="45" customHeight="1" x14ac:dyDescent="0.4">
      <c r="A30" s="126" t="s">
        <v>0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AB30" s="24"/>
    </row>
    <row r="31" spans="1:28" ht="45" customHeight="1" x14ac:dyDescent="0.4">
      <c r="A31" s="126" t="s">
        <v>1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AB31" s="24"/>
    </row>
    <row r="32" spans="1:28" ht="45" customHeight="1" x14ac:dyDescent="0.4">
      <c r="A32" s="126" t="s">
        <v>123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AB32" s="24"/>
    </row>
    <row r="33" spans="1:28" ht="45" customHeight="1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AB33" s="24"/>
    </row>
    <row r="34" spans="1:28" ht="45" customHeight="1" x14ac:dyDescent="0.4">
      <c r="A34" s="127" t="s">
        <v>134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AB34" s="24"/>
    </row>
    <row r="35" spans="1:28" ht="45" customHeight="1" x14ac:dyDescent="0.75">
      <c r="A35" s="15"/>
      <c r="B35" s="15"/>
      <c r="C35" s="128" t="s">
        <v>124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AB35" s="24"/>
    </row>
    <row r="36" spans="1:28" ht="45" customHeight="1" thickBot="1" x14ac:dyDescent="0.8">
      <c r="A36" s="20"/>
      <c r="B36" s="20"/>
      <c r="C36" s="129" t="s">
        <v>3</v>
      </c>
      <c r="D36" s="129"/>
      <c r="E36" s="129"/>
      <c r="F36" s="129"/>
      <c r="G36" s="129"/>
      <c r="H36" s="20"/>
      <c r="I36" s="129" t="s">
        <v>4</v>
      </c>
      <c r="J36" s="129"/>
      <c r="K36" s="129"/>
      <c r="L36" s="129"/>
      <c r="M36" s="129"/>
      <c r="N36" s="129"/>
      <c r="O36" s="129"/>
      <c r="P36" s="20"/>
      <c r="Q36" s="129" t="s">
        <v>5</v>
      </c>
      <c r="R36" s="129"/>
      <c r="S36" s="129"/>
      <c r="T36" s="129"/>
      <c r="U36" s="129"/>
      <c r="V36" s="129"/>
      <c r="W36" s="129"/>
      <c r="X36" s="129"/>
      <c r="Y36" s="129"/>
      <c r="AB36" s="24"/>
    </row>
    <row r="37" spans="1:28" ht="45" customHeight="1" thickBot="1" x14ac:dyDescent="0.8">
      <c r="A37" s="130" t="s">
        <v>8</v>
      </c>
      <c r="B37" s="20"/>
      <c r="C37" s="130" t="s">
        <v>9</v>
      </c>
      <c r="D37" s="20"/>
      <c r="E37" s="130" t="s">
        <v>10</v>
      </c>
      <c r="F37" s="20"/>
      <c r="G37" s="130" t="s">
        <v>11</v>
      </c>
      <c r="H37" s="20"/>
      <c r="I37" s="131" t="s">
        <v>6</v>
      </c>
      <c r="J37" s="131"/>
      <c r="K37" s="131"/>
      <c r="L37" s="20"/>
      <c r="M37" s="131" t="s">
        <v>7</v>
      </c>
      <c r="N37" s="131"/>
      <c r="O37" s="131"/>
      <c r="P37" s="20"/>
      <c r="Q37" s="130" t="s">
        <v>9</v>
      </c>
      <c r="R37" s="20"/>
      <c r="S37" s="130" t="s">
        <v>13</v>
      </c>
      <c r="T37" s="20"/>
      <c r="U37" s="130" t="s">
        <v>10</v>
      </c>
      <c r="V37" s="20"/>
      <c r="W37" s="130" t="s">
        <v>11</v>
      </c>
      <c r="X37" s="20"/>
      <c r="Y37" s="130" t="s">
        <v>14</v>
      </c>
      <c r="AB37" s="24"/>
    </row>
    <row r="38" spans="1:28" ht="45" customHeight="1" thickBot="1" x14ac:dyDescent="0.8">
      <c r="A38" s="131"/>
      <c r="B38" s="20"/>
      <c r="C38" s="131"/>
      <c r="D38" s="20"/>
      <c r="E38" s="131"/>
      <c r="F38" s="20"/>
      <c r="G38" s="131"/>
      <c r="H38" s="20"/>
      <c r="I38" s="27" t="s">
        <v>9</v>
      </c>
      <c r="J38" s="20"/>
      <c r="K38" s="27" t="s">
        <v>10</v>
      </c>
      <c r="L38" s="20"/>
      <c r="M38" s="27" t="s">
        <v>9</v>
      </c>
      <c r="N38" s="20"/>
      <c r="O38" s="27" t="s">
        <v>12</v>
      </c>
      <c r="P38" s="20"/>
      <c r="Q38" s="131"/>
      <c r="R38" s="20"/>
      <c r="S38" s="131"/>
      <c r="T38" s="20"/>
      <c r="U38" s="131"/>
      <c r="V38" s="20"/>
      <c r="W38" s="131"/>
      <c r="X38" s="20"/>
      <c r="Y38" s="131"/>
      <c r="AB38" s="24"/>
    </row>
    <row r="39" spans="1:28" ht="45" customHeight="1" x14ac:dyDescent="0.75">
      <c r="A39" s="105" t="s">
        <v>133</v>
      </c>
      <c r="B39" s="98"/>
      <c r="C39" s="107">
        <f t="shared" ref="C39:Y39" si="1">SUM(C28)</f>
        <v>1769000956</v>
      </c>
      <c r="D39" s="116">
        <f t="shared" si="1"/>
        <v>0</v>
      </c>
      <c r="E39" s="107">
        <f t="shared" si="1"/>
        <v>2619246383693</v>
      </c>
      <c r="F39" s="116">
        <f t="shared" si="1"/>
        <v>0</v>
      </c>
      <c r="G39" s="107">
        <f t="shared" si="1"/>
        <v>3003822695010</v>
      </c>
      <c r="H39" s="116">
        <f t="shared" si="1"/>
        <v>0</v>
      </c>
      <c r="I39" s="107">
        <f t="shared" si="1"/>
        <v>106560678</v>
      </c>
      <c r="J39" s="116">
        <f t="shared" si="1"/>
        <v>0</v>
      </c>
      <c r="K39" s="107">
        <f t="shared" si="1"/>
        <v>122454014878</v>
      </c>
      <c r="L39" s="116">
        <f t="shared" si="1"/>
        <v>0</v>
      </c>
      <c r="M39" s="107">
        <f t="shared" si="1"/>
        <v>-12300000</v>
      </c>
      <c r="N39" s="116">
        <f t="shared" si="1"/>
        <v>0</v>
      </c>
      <c r="O39" s="107">
        <f t="shared" si="1"/>
        <v>-10142386207</v>
      </c>
      <c r="P39" s="116">
        <f t="shared" si="1"/>
        <v>0</v>
      </c>
      <c r="Q39" s="107">
        <f t="shared" si="1"/>
        <v>1863261634</v>
      </c>
      <c r="R39" s="116">
        <f t="shared" si="1"/>
        <v>0</v>
      </c>
      <c r="S39" s="107">
        <v>0</v>
      </c>
      <c r="T39" s="116">
        <f t="shared" si="1"/>
        <v>0</v>
      </c>
      <c r="U39" s="107">
        <f t="shared" si="1"/>
        <v>2731062679119</v>
      </c>
      <c r="V39" s="116">
        <f t="shared" si="1"/>
        <v>0</v>
      </c>
      <c r="W39" s="107">
        <f t="shared" si="1"/>
        <v>2887069602131</v>
      </c>
      <c r="X39" s="116">
        <f t="shared" si="1"/>
        <v>0</v>
      </c>
      <c r="Y39" s="108">
        <f t="shared" si="1"/>
        <v>0.76502362283762804</v>
      </c>
      <c r="AB39" s="24"/>
    </row>
    <row r="40" spans="1:28" ht="45" customHeight="1" x14ac:dyDescent="0.4">
      <c r="A40" s="29" t="s">
        <v>32</v>
      </c>
      <c r="B40" s="7"/>
      <c r="C40" s="22">
        <v>2037812</v>
      </c>
      <c r="D40" s="22"/>
      <c r="E40" s="22">
        <v>43235848646</v>
      </c>
      <c r="F40" s="22"/>
      <c r="G40" s="22">
        <v>73471668164</v>
      </c>
      <c r="H40" s="22"/>
      <c r="I40" s="22">
        <v>0</v>
      </c>
      <c r="J40" s="22"/>
      <c r="K40" s="22">
        <v>0</v>
      </c>
      <c r="L40" s="22"/>
      <c r="M40" s="22">
        <v>0</v>
      </c>
      <c r="N40" s="22"/>
      <c r="O40" s="22">
        <v>0</v>
      </c>
      <c r="P40" s="22"/>
      <c r="Q40" s="22">
        <v>2037812</v>
      </c>
      <c r="R40" s="22"/>
      <c r="S40" s="22">
        <v>35500</v>
      </c>
      <c r="T40" s="22"/>
      <c r="U40" s="22">
        <v>43235848646</v>
      </c>
      <c r="V40" s="22"/>
      <c r="W40" s="22">
        <v>71911889160</v>
      </c>
      <c r="X40" s="9"/>
      <c r="Y40" s="30">
        <f t="shared" si="0"/>
        <v>1.9055409654714965E-2</v>
      </c>
      <c r="AB40" s="24"/>
    </row>
    <row r="41" spans="1:28" ht="45" customHeight="1" x14ac:dyDescent="0.4">
      <c r="A41" s="29" t="s">
        <v>130</v>
      </c>
      <c r="B41" s="7"/>
      <c r="C41" s="22">
        <v>35755535</v>
      </c>
      <c r="D41" s="22"/>
      <c r="E41" s="22">
        <v>74326785363</v>
      </c>
      <c r="F41" s="22"/>
      <c r="G41" s="22">
        <v>67069243912</v>
      </c>
      <c r="H41" s="22"/>
      <c r="I41" s="22">
        <v>0</v>
      </c>
      <c r="J41" s="22"/>
      <c r="K41" s="22">
        <v>0</v>
      </c>
      <c r="L41" s="22"/>
      <c r="M41" s="22">
        <v>0</v>
      </c>
      <c r="N41" s="22"/>
      <c r="O41" s="22">
        <v>0</v>
      </c>
      <c r="P41" s="22"/>
      <c r="Q41" s="22">
        <v>35755535</v>
      </c>
      <c r="R41" s="22"/>
      <c r="S41" s="22">
        <v>1740</v>
      </c>
      <c r="T41" s="22"/>
      <c r="U41" s="22">
        <v>74326785363</v>
      </c>
      <c r="V41" s="22"/>
      <c r="W41" s="22">
        <v>61844453846</v>
      </c>
      <c r="X41" s="9"/>
      <c r="Y41" s="30">
        <f t="shared" si="0"/>
        <v>1.6387713028726145E-2</v>
      </c>
      <c r="AB41" s="24"/>
    </row>
    <row r="42" spans="1:28" ht="45" customHeight="1" x14ac:dyDescent="0.4">
      <c r="A42" s="29" t="s">
        <v>29</v>
      </c>
      <c r="B42" s="7"/>
      <c r="C42" s="22">
        <v>869585</v>
      </c>
      <c r="D42" s="22"/>
      <c r="E42" s="22">
        <v>54360330784</v>
      </c>
      <c r="F42" s="22"/>
      <c r="G42" s="22">
        <v>60897752783</v>
      </c>
      <c r="H42" s="22"/>
      <c r="I42" s="22">
        <v>0</v>
      </c>
      <c r="J42" s="22"/>
      <c r="K42" s="22">
        <v>0</v>
      </c>
      <c r="L42" s="22"/>
      <c r="M42" s="22">
        <v>0</v>
      </c>
      <c r="N42" s="22"/>
      <c r="O42" s="22">
        <v>0</v>
      </c>
      <c r="P42" s="22"/>
      <c r="Q42" s="22">
        <v>869585</v>
      </c>
      <c r="R42" s="22"/>
      <c r="S42" s="22">
        <v>62620</v>
      </c>
      <c r="T42" s="22"/>
      <c r="U42" s="22">
        <v>54360330784</v>
      </c>
      <c r="V42" s="22"/>
      <c r="W42" s="22">
        <v>54129414894</v>
      </c>
      <c r="X42" s="9"/>
      <c r="Y42" s="30">
        <f t="shared" si="0"/>
        <v>1.4343360843716147E-2</v>
      </c>
      <c r="AB42" s="24"/>
    </row>
    <row r="43" spans="1:28" ht="45" customHeight="1" x14ac:dyDescent="0.4">
      <c r="A43" s="29" t="s">
        <v>50</v>
      </c>
      <c r="B43" s="7"/>
      <c r="C43" s="22">
        <v>41994168</v>
      </c>
      <c r="D43" s="22"/>
      <c r="E43" s="22">
        <v>62642422278</v>
      </c>
      <c r="F43" s="22"/>
      <c r="G43" s="22">
        <v>55728644105</v>
      </c>
      <c r="H43" s="22"/>
      <c r="I43" s="22">
        <v>0</v>
      </c>
      <c r="J43" s="22"/>
      <c r="K43" s="22">
        <v>0</v>
      </c>
      <c r="L43" s="22"/>
      <c r="M43" s="22">
        <v>0</v>
      </c>
      <c r="N43" s="22"/>
      <c r="O43" s="22">
        <v>0</v>
      </c>
      <c r="P43" s="22"/>
      <c r="Q43" s="22">
        <v>41994168</v>
      </c>
      <c r="R43" s="22"/>
      <c r="S43" s="22">
        <v>1267</v>
      </c>
      <c r="T43" s="22"/>
      <c r="U43" s="22">
        <v>62642422278</v>
      </c>
      <c r="V43" s="22"/>
      <c r="W43" s="22">
        <v>52890031521</v>
      </c>
      <c r="X43" s="9"/>
      <c r="Y43" s="30">
        <f t="shared" si="0"/>
        <v>1.4014945637724117E-2</v>
      </c>
      <c r="AB43" s="24"/>
    </row>
    <row r="44" spans="1:28" ht="45" customHeight="1" x14ac:dyDescent="0.4">
      <c r="A44" s="29" t="s">
        <v>48</v>
      </c>
      <c r="B44" s="7"/>
      <c r="C44" s="22">
        <v>16617157</v>
      </c>
      <c r="D44" s="22"/>
      <c r="E44" s="22">
        <v>50925782425</v>
      </c>
      <c r="F44" s="22"/>
      <c r="G44" s="22">
        <v>51916969490</v>
      </c>
      <c r="H44" s="22"/>
      <c r="I44" s="22">
        <v>0</v>
      </c>
      <c r="J44" s="22"/>
      <c r="K44" s="22">
        <v>0</v>
      </c>
      <c r="L44" s="22"/>
      <c r="M44" s="22">
        <v>0</v>
      </c>
      <c r="N44" s="22"/>
      <c r="O44" s="22">
        <v>0</v>
      </c>
      <c r="P44" s="22"/>
      <c r="Q44" s="22">
        <v>16617157</v>
      </c>
      <c r="R44" s="22"/>
      <c r="S44" s="22">
        <v>3090</v>
      </c>
      <c r="T44" s="22"/>
      <c r="U44" s="22">
        <v>50925782425</v>
      </c>
      <c r="V44" s="22"/>
      <c r="W44" s="22">
        <v>51041500389</v>
      </c>
      <c r="X44" s="9"/>
      <c r="Y44" s="30">
        <f t="shared" si="0"/>
        <v>1.3525116787568597E-2</v>
      </c>
      <c r="AB44" s="24"/>
    </row>
    <row r="45" spans="1:28" ht="45" customHeight="1" x14ac:dyDescent="0.4">
      <c r="A45" s="29" t="s">
        <v>30</v>
      </c>
      <c r="B45" s="7"/>
      <c r="C45" s="22">
        <v>8795966</v>
      </c>
      <c r="D45" s="22"/>
      <c r="E45" s="22">
        <v>44847587025</v>
      </c>
      <c r="F45" s="22"/>
      <c r="G45" s="22">
        <v>56833595014</v>
      </c>
      <c r="H45" s="22"/>
      <c r="I45" s="22">
        <v>0</v>
      </c>
      <c r="J45" s="22"/>
      <c r="K45" s="22">
        <v>0</v>
      </c>
      <c r="L45" s="22"/>
      <c r="M45" s="22">
        <v>0</v>
      </c>
      <c r="N45" s="22"/>
      <c r="O45" s="22">
        <v>0</v>
      </c>
      <c r="P45" s="22"/>
      <c r="Q45" s="22">
        <v>8795966</v>
      </c>
      <c r="R45" s="22"/>
      <c r="S45" s="22">
        <v>5770</v>
      </c>
      <c r="T45" s="22"/>
      <c r="U45" s="22">
        <v>44847587025</v>
      </c>
      <c r="V45" s="22"/>
      <c r="W45" s="22">
        <v>50450745113</v>
      </c>
      <c r="X45" s="9"/>
      <c r="Y45" s="30">
        <f t="shared" si="0"/>
        <v>1.3368576834003788E-2</v>
      </c>
      <c r="AB45" s="24"/>
    </row>
    <row r="46" spans="1:28" ht="45" customHeight="1" x14ac:dyDescent="0.4">
      <c r="A46" s="29" t="s">
        <v>23</v>
      </c>
      <c r="B46" s="7"/>
      <c r="C46" s="22">
        <v>1300000</v>
      </c>
      <c r="D46" s="22"/>
      <c r="E46" s="22">
        <v>22071154154</v>
      </c>
      <c r="F46" s="22"/>
      <c r="G46" s="22">
        <v>36571099500</v>
      </c>
      <c r="H46" s="22"/>
      <c r="I46" s="22">
        <v>0</v>
      </c>
      <c r="J46" s="22"/>
      <c r="K46" s="22">
        <v>0</v>
      </c>
      <c r="L46" s="22"/>
      <c r="M46" s="22">
        <v>0</v>
      </c>
      <c r="N46" s="22"/>
      <c r="O46" s="22">
        <v>0</v>
      </c>
      <c r="P46" s="22"/>
      <c r="Q46" s="22">
        <v>1300000</v>
      </c>
      <c r="R46" s="22"/>
      <c r="S46" s="22">
        <v>31100</v>
      </c>
      <c r="T46" s="22"/>
      <c r="U46" s="22">
        <v>22071154154</v>
      </c>
      <c r="V46" s="22"/>
      <c r="W46" s="22">
        <v>40189441500</v>
      </c>
      <c r="X46" s="9"/>
      <c r="Y46" s="30">
        <f t="shared" si="0"/>
        <v>1.0649508454336125E-2</v>
      </c>
      <c r="AB46" s="24"/>
    </row>
    <row r="47" spans="1:28" ht="45" customHeight="1" x14ac:dyDescent="0.4">
      <c r="A47" s="29" t="s">
        <v>28</v>
      </c>
      <c r="B47" s="7"/>
      <c r="C47" s="22">
        <v>4087342</v>
      </c>
      <c r="D47" s="22"/>
      <c r="E47" s="22">
        <v>59004704717</v>
      </c>
      <c r="F47" s="22"/>
      <c r="G47" s="22">
        <v>41808499622</v>
      </c>
      <c r="H47" s="22"/>
      <c r="I47" s="22">
        <v>0</v>
      </c>
      <c r="J47" s="22"/>
      <c r="K47" s="22">
        <v>0</v>
      </c>
      <c r="L47" s="22"/>
      <c r="M47" s="22">
        <v>0</v>
      </c>
      <c r="N47" s="22"/>
      <c r="O47" s="22">
        <v>0</v>
      </c>
      <c r="P47" s="22"/>
      <c r="Q47" s="22">
        <v>4087342</v>
      </c>
      <c r="R47" s="22"/>
      <c r="S47" s="22">
        <v>9810</v>
      </c>
      <c r="T47" s="22"/>
      <c r="U47" s="22">
        <v>59004704717</v>
      </c>
      <c r="V47" s="22"/>
      <c r="W47" s="22">
        <v>39858248911</v>
      </c>
      <c r="X47" s="9"/>
      <c r="Y47" s="30">
        <f t="shared" si="0"/>
        <v>1.0561748133591956E-2</v>
      </c>
      <c r="AB47" s="24"/>
    </row>
    <row r="48" spans="1:28" ht="45" customHeight="1" x14ac:dyDescent="0.4">
      <c r="A48" s="29" t="s">
        <v>131</v>
      </c>
      <c r="B48" s="7"/>
      <c r="C48" s="22">
        <v>2000000</v>
      </c>
      <c r="D48" s="22"/>
      <c r="E48" s="22">
        <v>42851729400</v>
      </c>
      <c r="F48" s="22"/>
      <c r="G48" s="22">
        <v>43082127000</v>
      </c>
      <c r="H48" s="22"/>
      <c r="I48" s="22">
        <v>0</v>
      </c>
      <c r="J48" s="22"/>
      <c r="K48" s="22">
        <v>0</v>
      </c>
      <c r="L48" s="22"/>
      <c r="M48" s="22">
        <v>0</v>
      </c>
      <c r="N48" s="22"/>
      <c r="O48" s="22">
        <v>0</v>
      </c>
      <c r="P48" s="22"/>
      <c r="Q48" s="22">
        <v>2000000</v>
      </c>
      <c r="R48" s="22"/>
      <c r="S48" s="22">
        <v>18640</v>
      </c>
      <c r="T48" s="22"/>
      <c r="U48" s="22">
        <v>42851729400</v>
      </c>
      <c r="V48" s="22"/>
      <c r="W48" s="22">
        <v>37058184000</v>
      </c>
      <c r="X48" s="9"/>
      <c r="Y48" s="30">
        <f t="shared" si="0"/>
        <v>9.8197792524771389E-3</v>
      </c>
      <c r="AB48" s="24"/>
    </row>
    <row r="49" spans="1:28" ht="45" customHeight="1" x14ac:dyDescent="0.4">
      <c r="A49" s="29" t="s">
        <v>52</v>
      </c>
      <c r="B49" s="7"/>
      <c r="C49" s="22">
        <v>12280743</v>
      </c>
      <c r="D49" s="22"/>
      <c r="E49" s="22">
        <v>38109582156</v>
      </c>
      <c r="F49" s="22"/>
      <c r="G49" s="22">
        <v>37489762490</v>
      </c>
      <c r="H49" s="22"/>
      <c r="I49" s="22">
        <v>0</v>
      </c>
      <c r="J49" s="22"/>
      <c r="K49" s="22">
        <v>0</v>
      </c>
      <c r="L49" s="22"/>
      <c r="M49" s="22">
        <v>0</v>
      </c>
      <c r="N49" s="22"/>
      <c r="O49" s="22">
        <v>0</v>
      </c>
      <c r="P49" s="22"/>
      <c r="Q49" s="22">
        <v>12280743</v>
      </c>
      <c r="R49" s="22"/>
      <c r="S49" s="22">
        <v>2970</v>
      </c>
      <c r="T49" s="22"/>
      <c r="U49" s="22">
        <v>38109582156</v>
      </c>
      <c r="V49" s="22"/>
      <c r="W49" s="22">
        <v>36256787560</v>
      </c>
      <c r="X49" s="9"/>
      <c r="Y49" s="30">
        <f t="shared" si="0"/>
        <v>9.6074230254553014E-3</v>
      </c>
      <c r="AB49" s="24"/>
    </row>
    <row r="50" spans="1:28" ht="45" customHeight="1" x14ac:dyDescent="0.4">
      <c r="A50" s="29" t="s">
        <v>21</v>
      </c>
      <c r="B50" s="7"/>
      <c r="C50" s="22">
        <v>14121126</v>
      </c>
      <c r="D50" s="22"/>
      <c r="E50" s="22">
        <v>30867124326</v>
      </c>
      <c r="F50" s="22"/>
      <c r="G50" s="22">
        <v>36707030360</v>
      </c>
      <c r="H50" s="22"/>
      <c r="I50" s="22">
        <v>0</v>
      </c>
      <c r="J50" s="22"/>
      <c r="K50" s="22">
        <v>0</v>
      </c>
      <c r="L50" s="22"/>
      <c r="M50" s="22">
        <v>0</v>
      </c>
      <c r="N50" s="22"/>
      <c r="O50" s="22">
        <v>0</v>
      </c>
      <c r="P50" s="22"/>
      <c r="Q50" s="22">
        <v>14121126</v>
      </c>
      <c r="R50" s="22"/>
      <c r="S50" s="22">
        <v>2467</v>
      </c>
      <c r="T50" s="22"/>
      <c r="U50" s="22">
        <v>30867124326</v>
      </c>
      <c r="V50" s="22"/>
      <c r="W50" s="22">
        <v>34629538775</v>
      </c>
      <c r="X50" s="9"/>
      <c r="Y50" s="30">
        <f t="shared" si="0"/>
        <v>9.1762301786185094E-3</v>
      </c>
      <c r="AB50" s="24"/>
    </row>
    <row r="51" spans="1:28" ht="45" customHeight="1" x14ac:dyDescent="0.4">
      <c r="A51" s="29" t="s">
        <v>37</v>
      </c>
      <c r="B51" s="7"/>
      <c r="C51" s="22">
        <v>13000000</v>
      </c>
      <c r="D51" s="22"/>
      <c r="E51" s="22">
        <v>47328935293</v>
      </c>
      <c r="F51" s="22"/>
      <c r="G51" s="22">
        <v>36054193500</v>
      </c>
      <c r="H51" s="22"/>
      <c r="I51" s="22">
        <v>0</v>
      </c>
      <c r="J51" s="22"/>
      <c r="K51" s="22">
        <v>0</v>
      </c>
      <c r="L51" s="22"/>
      <c r="M51" s="22">
        <v>0</v>
      </c>
      <c r="N51" s="22"/>
      <c r="O51" s="22">
        <v>0</v>
      </c>
      <c r="P51" s="22"/>
      <c r="Q51" s="22">
        <v>13000000</v>
      </c>
      <c r="R51" s="22"/>
      <c r="S51" s="22">
        <v>2585</v>
      </c>
      <c r="T51" s="22"/>
      <c r="U51" s="22">
        <v>47328935293</v>
      </c>
      <c r="V51" s="22"/>
      <c r="W51" s="22">
        <v>33405050250</v>
      </c>
      <c r="X51" s="9"/>
      <c r="Y51" s="30">
        <f t="shared" si="0"/>
        <v>8.8517618503083217E-3</v>
      </c>
      <c r="AB51" s="24"/>
    </row>
    <row r="52" spans="1:28" ht="45" customHeight="1" x14ac:dyDescent="0.4">
      <c r="A52" s="29" t="s">
        <v>40</v>
      </c>
      <c r="B52" s="7"/>
      <c r="C52" s="22">
        <v>3918545</v>
      </c>
      <c r="D52" s="22"/>
      <c r="E52" s="22">
        <v>28988578157</v>
      </c>
      <c r="F52" s="22"/>
      <c r="G52" s="22">
        <v>31668217113</v>
      </c>
      <c r="H52" s="22"/>
      <c r="I52" s="22">
        <v>0</v>
      </c>
      <c r="J52" s="22"/>
      <c r="K52" s="22">
        <v>0</v>
      </c>
      <c r="L52" s="22"/>
      <c r="M52" s="22">
        <v>0</v>
      </c>
      <c r="N52" s="22"/>
      <c r="O52" s="22">
        <v>0</v>
      </c>
      <c r="P52" s="22"/>
      <c r="Q52" s="22">
        <v>3918545</v>
      </c>
      <c r="R52" s="22"/>
      <c r="S52" s="22">
        <v>7360</v>
      </c>
      <c r="T52" s="22"/>
      <c r="U52" s="22">
        <v>28988578157</v>
      </c>
      <c r="V52" s="22"/>
      <c r="W52" s="22">
        <v>28668890277</v>
      </c>
      <c r="X52" s="9"/>
      <c r="Y52" s="30">
        <f t="shared" si="0"/>
        <v>7.5967611886655906E-3</v>
      </c>
      <c r="AB52" s="24"/>
    </row>
    <row r="53" spans="1:28" ht="45" customHeight="1" x14ac:dyDescent="0.4">
      <c r="A53" s="29" t="s">
        <v>55</v>
      </c>
      <c r="B53" s="7"/>
      <c r="C53" s="22">
        <v>2336497</v>
      </c>
      <c r="D53" s="22"/>
      <c r="E53" s="22">
        <v>21179814914</v>
      </c>
      <c r="F53" s="22"/>
      <c r="G53" s="22">
        <v>26802744486</v>
      </c>
      <c r="H53" s="22"/>
      <c r="I53" s="22">
        <v>0</v>
      </c>
      <c r="J53" s="22"/>
      <c r="K53" s="22">
        <v>0</v>
      </c>
      <c r="L53" s="22"/>
      <c r="M53" s="22">
        <v>0</v>
      </c>
      <c r="N53" s="22"/>
      <c r="O53" s="22">
        <v>0</v>
      </c>
      <c r="P53" s="22"/>
      <c r="Q53" s="22">
        <v>2336497</v>
      </c>
      <c r="R53" s="22"/>
      <c r="S53" s="22">
        <v>11470</v>
      </c>
      <c r="T53" s="22"/>
      <c r="U53" s="22">
        <v>21179814914</v>
      </c>
      <c r="V53" s="22"/>
      <c r="W53" s="22">
        <v>26640162847</v>
      </c>
      <c r="X53" s="9"/>
      <c r="Y53" s="30">
        <f t="shared" si="0"/>
        <v>7.0591834291605579E-3</v>
      </c>
      <c r="AB53" s="24"/>
    </row>
    <row r="54" spans="1:28" ht="45" customHeight="1" x14ac:dyDescent="0.4">
      <c r="A54" s="29" t="s">
        <v>24</v>
      </c>
      <c r="B54" s="7"/>
      <c r="C54" s="22">
        <v>2400000</v>
      </c>
      <c r="D54" s="22"/>
      <c r="E54" s="22">
        <v>30485440737</v>
      </c>
      <c r="F54" s="22"/>
      <c r="G54" s="22">
        <v>24071914800</v>
      </c>
      <c r="H54" s="22"/>
      <c r="I54" s="22">
        <v>0</v>
      </c>
      <c r="J54" s="22"/>
      <c r="K54" s="22">
        <v>0</v>
      </c>
      <c r="L54" s="22"/>
      <c r="M54" s="22">
        <v>0</v>
      </c>
      <c r="N54" s="22"/>
      <c r="O54" s="22">
        <v>0</v>
      </c>
      <c r="P54" s="22"/>
      <c r="Q54" s="22">
        <v>2400000</v>
      </c>
      <c r="R54" s="22"/>
      <c r="S54" s="22">
        <v>9250</v>
      </c>
      <c r="T54" s="22"/>
      <c r="U54" s="22">
        <v>30485440737</v>
      </c>
      <c r="V54" s="22"/>
      <c r="W54" s="22">
        <v>22067910000</v>
      </c>
      <c r="X54" s="9"/>
      <c r="Y54" s="30">
        <f t="shared" si="0"/>
        <v>5.8476153273871378E-3</v>
      </c>
      <c r="AB54" s="24"/>
    </row>
    <row r="55" spans="1:28" ht="45" customHeight="1" x14ac:dyDescent="0.4">
      <c r="A55" s="29" t="s">
        <v>26</v>
      </c>
      <c r="B55" s="7"/>
      <c r="C55" s="22">
        <v>5200000</v>
      </c>
      <c r="D55" s="22"/>
      <c r="E55" s="22">
        <v>17187134774</v>
      </c>
      <c r="F55" s="22"/>
      <c r="G55" s="22">
        <v>19146198240</v>
      </c>
      <c r="H55" s="22"/>
      <c r="I55" s="22">
        <v>0</v>
      </c>
      <c r="J55" s="22"/>
      <c r="K55" s="22">
        <v>0</v>
      </c>
      <c r="L55" s="22"/>
      <c r="M55" s="22">
        <v>0</v>
      </c>
      <c r="N55" s="22"/>
      <c r="O55" s="22">
        <v>0</v>
      </c>
      <c r="P55" s="22"/>
      <c r="Q55" s="22">
        <v>5200000</v>
      </c>
      <c r="R55" s="22"/>
      <c r="S55" s="22">
        <v>3735</v>
      </c>
      <c r="T55" s="22"/>
      <c r="U55" s="22">
        <v>17187134774</v>
      </c>
      <c r="V55" s="22"/>
      <c r="W55" s="22">
        <v>19306439100</v>
      </c>
      <c r="X55" s="9"/>
      <c r="Y55" s="30">
        <f t="shared" si="0"/>
        <v>5.1158731931762605E-3</v>
      </c>
      <c r="AB55" s="24"/>
    </row>
    <row r="56" spans="1:28" ht="45" customHeight="1" thickBot="1" x14ac:dyDescent="0.45">
      <c r="A56" s="29" t="s">
        <v>22</v>
      </c>
      <c r="B56" s="7"/>
      <c r="C56" s="25">
        <v>4277669</v>
      </c>
      <c r="D56" s="22"/>
      <c r="E56" s="25">
        <v>17347565866</v>
      </c>
      <c r="F56" s="22"/>
      <c r="G56" s="25">
        <v>18071921695</v>
      </c>
      <c r="H56" s="22"/>
      <c r="I56" s="25">
        <v>0</v>
      </c>
      <c r="J56" s="22"/>
      <c r="K56" s="25">
        <v>0</v>
      </c>
      <c r="L56" s="22"/>
      <c r="M56" s="25">
        <v>0</v>
      </c>
      <c r="N56" s="22"/>
      <c r="O56" s="25">
        <v>0</v>
      </c>
      <c r="P56" s="22"/>
      <c r="Q56" s="25">
        <v>4277669</v>
      </c>
      <c r="R56" s="22"/>
      <c r="S56" s="22">
        <v>4030</v>
      </c>
      <c r="T56" s="22"/>
      <c r="U56" s="25">
        <v>17347565866</v>
      </c>
      <c r="V56" s="22"/>
      <c r="W56" s="25">
        <v>17136433983</v>
      </c>
      <c r="X56" s="9"/>
      <c r="Y56" s="31">
        <f t="shared" si="0"/>
        <v>4.5408592846240816E-3</v>
      </c>
      <c r="AB56" s="24"/>
    </row>
    <row r="57" spans="1:28" ht="45" customHeight="1" thickBot="1" x14ac:dyDescent="0.45">
      <c r="A57" s="105" t="s">
        <v>132</v>
      </c>
      <c r="B57" s="106"/>
      <c r="C57" s="114">
        <f t="shared" ref="C57:R57" si="2">SUM(C39:C56)</f>
        <v>1939993101</v>
      </c>
      <c r="D57" s="107">
        <f t="shared" si="2"/>
        <v>0</v>
      </c>
      <c r="E57" s="114">
        <f t="shared" si="2"/>
        <v>3305006904708</v>
      </c>
      <c r="F57" s="107">
        <f t="shared" si="2"/>
        <v>0</v>
      </c>
      <c r="G57" s="114">
        <f t="shared" si="2"/>
        <v>3721214277284</v>
      </c>
      <c r="H57" s="107">
        <f t="shared" si="2"/>
        <v>0</v>
      </c>
      <c r="I57" s="114">
        <f t="shared" si="2"/>
        <v>106560678</v>
      </c>
      <c r="J57" s="107">
        <f t="shared" si="2"/>
        <v>0</v>
      </c>
      <c r="K57" s="114">
        <f t="shared" si="2"/>
        <v>122454014878</v>
      </c>
      <c r="L57" s="107">
        <f t="shared" si="2"/>
        <v>0</v>
      </c>
      <c r="M57" s="114">
        <f t="shared" si="2"/>
        <v>-12300000</v>
      </c>
      <c r="N57" s="107">
        <f t="shared" si="2"/>
        <v>0</v>
      </c>
      <c r="O57" s="114">
        <f t="shared" si="2"/>
        <v>-10142386207</v>
      </c>
      <c r="P57" s="107">
        <f t="shared" si="2"/>
        <v>0</v>
      </c>
      <c r="Q57" s="114">
        <f t="shared" si="2"/>
        <v>2034253779</v>
      </c>
      <c r="R57" s="107">
        <f t="shared" si="2"/>
        <v>0</v>
      </c>
      <c r="S57" s="107"/>
      <c r="T57" s="107">
        <f t="shared" ref="T57:Y57" si="3">SUM(T39:T56)</f>
        <v>0</v>
      </c>
      <c r="U57" s="114">
        <f t="shared" si="3"/>
        <v>3416823200134</v>
      </c>
      <c r="V57" s="107">
        <f t="shared" si="3"/>
        <v>0</v>
      </c>
      <c r="W57" s="114">
        <f t="shared" si="3"/>
        <v>3564554724257</v>
      </c>
      <c r="X57" s="107">
        <f t="shared" si="3"/>
        <v>0</v>
      </c>
      <c r="Y57" s="115">
        <f t="shared" si="3"/>
        <v>0.94454548894188273</v>
      </c>
      <c r="AB57" s="24"/>
    </row>
    <row r="58" spans="1:28" ht="39" customHeight="1" x14ac:dyDescent="0.4">
      <c r="A58" s="29"/>
      <c r="B58" s="7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9"/>
      <c r="Y58" s="30"/>
      <c r="AB58" s="24"/>
    </row>
    <row r="59" spans="1:28" ht="48" customHeight="1" x14ac:dyDescent="0.4">
      <c r="A59" s="126" t="s">
        <v>0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AB59" s="24"/>
    </row>
    <row r="60" spans="1:28" ht="48" customHeight="1" x14ac:dyDescent="0.4">
      <c r="A60" s="126" t="s">
        <v>1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AB60" s="24"/>
    </row>
    <row r="61" spans="1:28" ht="48" customHeight="1" x14ac:dyDescent="0.4">
      <c r="A61" s="126" t="s">
        <v>123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AB61" s="24"/>
    </row>
    <row r="62" spans="1:28" ht="48" customHeight="1" x14ac:dyDescent="0.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AB62" s="24"/>
    </row>
    <row r="63" spans="1:28" ht="48" customHeight="1" x14ac:dyDescent="0.4">
      <c r="A63" s="127" t="s">
        <v>134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AB63" s="24"/>
    </row>
    <row r="64" spans="1:28" ht="48" customHeight="1" x14ac:dyDescent="0.75">
      <c r="A64" s="15"/>
      <c r="B64" s="15"/>
      <c r="C64" s="128" t="s">
        <v>124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AB64" s="24"/>
    </row>
    <row r="65" spans="1:28" ht="48" customHeight="1" thickBot="1" x14ac:dyDescent="0.8">
      <c r="A65" s="20"/>
      <c r="B65" s="20"/>
      <c r="C65" s="129" t="s">
        <v>3</v>
      </c>
      <c r="D65" s="129"/>
      <c r="E65" s="129"/>
      <c r="F65" s="129"/>
      <c r="G65" s="129"/>
      <c r="H65" s="20"/>
      <c r="I65" s="129" t="s">
        <v>4</v>
      </c>
      <c r="J65" s="129"/>
      <c r="K65" s="129"/>
      <c r="L65" s="129"/>
      <c r="M65" s="129"/>
      <c r="N65" s="129"/>
      <c r="O65" s="129"/>
      <c r="P65" s="20"/>
      <c r="Q65" s="129" t="s">
        <v>5</v>
      </c>
      <c r="R65" s="129"/>
      <c r="S65" s="129"/>
      <c r="T65" s="129"/>
      <c r="U65" s="129"/>
      <c r="V65" s="129"/>
      <c r="W65" s="129"/>
      <c r="X65" s="129"/>
      <c r="Y65" s="129"/>
      <c r="AB65" s="24"/>
    </row>
    <row r="66" spans="1:28" ht="48" customHeight="1" thickBot="1" x14ac:dyDescent="0.8">
      <c r="A66" s="130" t="s">
        <v>8</v>
      </c>
      <c r="B66" s="20"/>
      <c r="C66" s="130" t="s">
        <v>9</v>
      </c>
      <c r="D66" s="20"/>
      <c r="E66" s="130" t="s">
        <v>10</v>
      </c>
      <c r="F66" s="20"/>
      <c r="G66" s="130" t="s">
        <v>11</v>
      </c>
      <c r="H66" s="20"/>
      <c r="I66" s="131" t="s">
        <v>6</v>
      </c>
      <c r="J66" s="131"/>
      <c r="K66" s="131"/>
      <c r="L66" s="20"/>
      <c r="M66" s="131" t="s">
        <v>7</v>
      </c>
      <c r="N66" s="131"/>
      <c r="O66" s="131"/>
      <c r="P66" s="20"/>
      <c r="Q66" s="130" t="s">
        <v>9</v>
      </c>
      <c r="R66" s="20"/>
      <c r="S66" s="130" t="s">
        <v>13</v>
      </c>
      <c r="T66" s="20"/>
      <c r="U66" s="130" t="s">
        <v>10</v>
      </c>
      <c r="V66" s="20"/>
      <c r="W66" s="130" t="s">
        <v>11</v>
      </c>
      <c r="X66" s="20"/>
      <c r="Y66" s="130" t="s">
        <v>14</v>
      </c>
      <c r="AB66" s="24"/>
    </row>
    <row r="67" spans="1:28" ht="48" customHeight="1" thickBot="1" x14ac:dyDescent="0.8">
      <c r="A67" s="131"/>
      <c r="B67" s="20"/>
      <c r="C67" s="131"/>
      <c r="D67" s="20"/>
      <c r="E67" s="131"/>
      <c r="F67" s="20"/>
      <c r="G67" s="131"/>
      <c r="H67" s="20"/>
      <c r="I67" s="27" t="s">
        <v>9</v>
      </c>
      <c r="J67" s="20"/>
      <c r="K67" s="27" t="s">
        <v>10</v>
      </c>
      <c r="L67" s="20"/>
      <c r="M67" s="27" t="s">
        <v>9</v>
      </c>
      <c r="N67" s="20"/>
      <c r="O67" s="27" t="s">
        <v>12</v>
      </c>
      <c r="P67" s="20"/>
      <c r="Q67" s="131"/>
      <c r="R67" s="20"/>
      <c r="S67" s="131"/>
      <c r="T67" s="20"/>
      <c r="U67" s="131"/>
      <c r="V67" s="20"/>
      <c r="W67" s="131"/>
      <c r="X67" s="20"/>
      <c r="Y67" s="131"/>
      <c r="AB67" s="24"/>
    </row>
    <row r="68" spans="1:28" ht="48" customHeight="1" x14ac:dyDescent="0.4">
      <c r="A68" s="105" t="s">
        <v>133</v>
      </c>
      <c r="B68" s="106"/>
      <c r="C68" s="107">
        <f t="shared" ref="C68:Y68" si="4">SUM(C57)</f>
        <v>1939993101</v>
      </c>
      <c r="D68" s="107"/>
      <c r="E68" s="107">
        <f t="shared" si="4"/>
        <v>3305006904708</v>
      </c>
      <c r="F68" s="107"/>
      <c r="G68" s="107">
        <f t="shared" si="4"/>
        <v>3721214277284</v>
      </c>
      <c r="H68" s="107"/>
      <c r="I68" s="107">
        <f t="shared" si="4"/>
        <v>106560678</v>
      </c>
      <c r="J68" s="107"/>
      <c r="K68" s="107">
        <f t="shared" si="4"/>
        <v>122454014878</v>
      </c>
      <c r="L68" s="107"/>
      <c r="M68" s="107">
        <f t="shared" si="4"/>
        <v>-12300000</v>
      </c>
      <c r="N68" s="107"/>
      <c r="O68" s="107">
        <f t="shared" si="4"/>
        <v>-10142386207</v>
      </c>
      <c r="P68" s="107"/>
      <c r="Q68" s="107">
        <f t="shared" si="4"/>
        <v>2034253779</v>
      </c>
      <c r="R68" s="107"/>
      <c r="S68" s="107">
        <v>0</v>
      </c>
      <c r="T68" s="107"/>
      <c r="U68" s="107">
        <f>SUM(U57)</f>
        <v>3416823200134</v>
      </c>
      <c r="V68" s="107"/>
      <c r="W68" s="107">
        <f t="shared" si="4"/>
        <v>3564554724257</v>
      </c>
      <c r="X68" s="107"/>
      <c r="Y68" s="108">
        <f t="shared" si="4"/>
        <v>0.94454548894188273</v>
      </c>
      <c r="AB68" s="24"/>
    </row>
    <row r="69" spans="1:28" ht="48" customHeight="1" x14ac:dyDescent="0.4">
      <c r="A69" s="29" t="s">
        <v>35</v>
      </c>
      <c r="B69" s="7"/>
      <c r="C69" s="22">
        <v>1066666</v>
      </c>
      <c r="D69" s="22"/>
      <c r="E69" s="22">
        <v>5451167887</v>
      </c>
      <c r="F69" s="22"/>
      <c r="G69" s="22">
        <v>9542874035</v>
      </c>
      <c r="H69" s="22"/>
      <c r="I69" s="22">
        <v>418454</v>
      </c>
      <c r="J69" s="22"/>
      <c r="K69" s="22">
        <v>3824030405</v>
      </c>
      <c r="L69" s="22"/>
      <c r="M69" s="22">
        <v>0</v>
      </c>
      <c r="N69" s="22"/>
      <c r="O69" s="22">
        <v>0</v>
      </c>
      <c r="P69" s="22"/>
      <c r="Q69" s="22">
        <v>1485120</v>
      </c>
      <c r="R69" s="22"/>
      <c r="S69" s="22">
        <v>8710</v>
      </c>
      <c r="T69" s="22"/>
      <c r="U69" s="22">
        <v>9275198292</v>
      </c>
      <c r="V69" s="22"/>
      <c r="W69" s="22">
        <v>12858429598</v>
      </c>
      <c r="X69" s="9"/>
      <c r="Y69" s="30">
        <f t="shared" si="0"/>
        <v>3.4072619474790873E-3</v>
      </c>
      <c r="AB69" s="24"/>
    </row>
    <row r="70" spans="1:28" ht="48" customHeight="1" x14ac:dyDescent="0.4">
      <c r="A70" s="29" t="s">
        <v>25</v>
      </c>
      <c r="B70" s="7"/>
      <c r="C70" s="22">
        <v>161737</v>
      </c>
      <c r="D70" s="22"/>
      <c r="E70" s="22">
        <v>5796147486</v>
      </c>
      <c r="F70" s="22"/>
      <c r="G70" s="22">
        <v>12042022397</v>
      </c>
      <c r="H70" s="22"/>
      <c r="I70" s="22">
        <v>0</v>
      </c>
      <c r="J70" s="22"/>
      <c r="K70" s="22">
        <v>0</v>
      </c>
      <c r="L70" s="22"/>
      <c r="M70" s="22">
        <v>0</v>
      </c>
      <c r="N70" s="22"/>
      <c r="O70" s="22">
        <v>0</v>
      </c>
      <c r="P70" s="22"/>
      <c r="Q70" s="22">
        <v>161737</v>
      </c>
      <c r="R70" s="22"/>
      <c r="S70" s="22">
        <v>70900</v>
      </c>
      <c r="T70" s="22"/>
      <c r="U70" s="22">
        <v>5796147486</v>
      </c>
      <c r="V70" s="22"/>
      <c r="W70" s="22">
        <v>11398923737</v>
      </c>
      <c r="X70" s="9"/>
      <c r="Y70" s="30">
        <f t="shared" si="0"/>
        <v>3.0205180807878168E-3</v>
      </c>
      <c r="AB70" s="24"/>
    </row>
    <row r="71" spans="1:28" ht="48" customHeight="1" x14ac:dyDescent="0.4">
      <c r="A71" s="29" t="s">
        <v>16</v>
      </c>
      <c r="B71" s="7"/>
      <c r="C71" s="22">
        <v>3388507</v>
      </c>
      <c r="D71" s="22"/>
      <c r="E71" s="22">
        <v>10422385251</v>
      </c>
      <c r="F71" s="22"/>
      <c r="G71" s="22">
        <v>13001813179</v>
      </c>
      <c r="H71" s="22"/>
      <c r="I71" s="22">
        <v>0</v>
      </c>
      <c r="J71" s="22"/>
      <c r="K71" s="22">
        <v>0</v>
      </c>
      <c r="L71" s="22"/>
      <c r="M71" s="22">
        <v>0</v>
      </c>
      <c r="N71" s="22"/>
      <c r="O71" s="22">
        <v>0</v>
      </c>
      <c r="P71" s="22"/>
      <c r="Q71" s="22">
        <v>3388507</v>
      </c>
      <c r="R71" s="22"/>
      <c r="S71" s="22">
        <v>3218</v>
      </c>
      <c r="T71" s="22"/>
      <c r="U71" s="22">
        <v>10422385251</v>
      </c>
      <c r="V71" s="22"/>
      <c r="W71" s="22">
        <v>10839335443</v>
      </c>
      <c r="X71" s="9"/>
      <c r="Y71" s="30">
        <f t="shared" si="0"/>
        <v>2.8722368396090726E-3</v>
      </c>
      <c r="AB71" s="24"/>
    </row>
    <row r="72" spans="1:28" ht="48" customHeight="1" x14ac:dyDescent="0.4">
      <c r="A72" s="29" t="s">
        <v>47</v>
      </c>
      <c r="B72" s="7"/>
      <c r="C72" s="22">
        <v>1000000</v>
      </c>
      <c r="D72" s="22"/>
      <c r="E72" s="22">
        <v>14585231339</v>
      </c>
      <c r="F72" s="22"/>
      <c r="G72" s="22">
        <v>9244665000</v>
      </c>
      <c r="H72" s="22"/>
      <c r="I72" s="22">
        <v>0</v>
      </c>
      <c r="J72" s="22"/>
      <c r="K72" s="22">
        <v>0</v>
      </c>
      <c r="L72" s="22"/>
      <c r="M72" s="22">
        <v>0</v>
      </c>
      <c r="N72" s="22"/>
      <c r="O72" s="22">
        <v>0</v>
      </c>
      <c r="P72" s="22"/>
      <c r="Q72" s="22">
        <v>1000000</v>
      </c>
      <c r="R72" s="22"/>
      <c r="S72" s="22">
        <v>9280</v>
      </c>
      <c r="T72" s="22"/>
      <c r="U72" s="22">
        <v>14585231339</v>
      </c>
      <c r="V72" s="22"/>
      <c r="W72" s="22">
        <v>9224784000</v>
      </c>
      <c r="X72" s="9"/>
      <c r="Y72" s="30">
        <f t="shared" si="0"/>
        <v>2.4444085692861546E-3</v>
      </c>
      <c r="AB72" s="24"/>
    </row>
    <row r="73" spans="1:28" ht="48" customHeight="1" x14ac:dyDescent="0.4">
      <c r="A73" s="29" t="s">
        <v>18</v>
      </c>
      <c r="B73" s="7"/>
      <c r="C73" s="22">
        <v>1750000</v>
      </c>
      <c r="D73" s="22"/>
      <c r="E73" s="22">
        <v>3893782344</v>
      </c>
      <c r="F73" s="22"/>
      <c r="G73" s="22">
        <v>6045066562</v>
      </c>
      <c r="H73" s="22"/>
      <c r="I73" s="22">
        <v>0</v>
      </c>
      <c r="J73" s="22"/>
      <c r="K73" s="22">
        <v>0</v>
      </c>
      <c r="L73" s="22"/>
      <c r="M73" s="22">
        <v>0</v>
      </c>
      <c r="N73" s="22"/>
      <c r="O73" s="22">
        <v>0</v>
      </c>
      <c r="P73" s="22"/>
      <c r="Q73" s="22">
        <v>1750000</v>
      </c>
      <c r="R73" s="22"/>
      <c r="S73" s="22">
        <v>3783</v>
      </c>
      <c r="T73" s="22"/>
      <c r="U73" s="22">
        <v>3893782344</v>
      </c>
      <c r="V73" s="22"/>
      <c r="W73" s="22">
        <v>6580859512</v>
      </c>
      <c r="X73" s="9"/>
      <c r="Y73" s="30">
        <f t="shared" si="0"/>
        <v>1.7438142057744769E-3</v>
      </c>
      <c r="AB73" s="24"/>
    </row>
    <row r="74" spans="1:28" ht="48" customHeight="1" x14ac:dyDescent="0.4">
      <c r="A74" s="29" t="s">
        <v>36</v>
      </c>
      <c r="B74" s="7"/>
      <c r="C74" s="22">
        <v>600000</v>
      </c>
      <c r="D74" s="22"/>
      <c r="E74" s="22">
        <v>2136538212</v>
      </c>
      <c r="F74" s="22"/>
      <c r="G74" s="22">
        <v>2329655580</v>
      </c>
      <c r="H74" s="22"/>
      <c r="I74" s="22">
        <v>0</v>
      </c>
      <c r="J74" s="22"/>
      <c r="K74" s="22">
        <v>0</v>
      </c>
      <c r="L74" s="22"/>
      <c r="M74" s="22">
        <v>0</v>
      </c>
      <c r="N74" s="22"/>
      <c r="O74" s="22">
        <v>0</v>
      </c>
      <c r="P74" s="22"/>
      <c r="Q74" s="22">
        <v>600000</v>
      </c>
      <c r="R74" s="22"/>
      <c r="S74" s="22">
        <v>4286</v>
      </c>
      <c r="T74" s="22"/>
      <c r="U74" s="22">
        <v>2136538212</v>
      </c>
      <c r="V74" s="22"/>
      <c r="W74" s="22">
        <v>2556298980</v>
      </c>
      <c r="X74" s="9"/>
      <c r="Y74" s="30">
        <f t="shared" si="0"/>
        <v>6.7737511603192628E-4</v>
      </c>
      <c r="AB74" s="24"/>
    </row>
    <row r="75" spans="1:28" ht="48" customHeight="1" x14ac:dyDescent="0.4">
      <c r="A75" s="29" t="s">
        <v>49</v>
      </c>
      <c r="B75" s="7"/>
      <c r="C75" s="22">
        <v>317986</v>
      </c>
      <c r="D75" s="22"/>
      <c r="E75" s="22">
        <v>2252159852</v>
      </c>
      <c r="F75" s="22"/>
      <c r="G75" s="22">
        <v>2275876679</v>
      </c>
      <c r="H75" s="22"/>
      <c r="I75" s="22">
        <v>0</v>
      </c>
      <c r="J75" s="22"/>
      <c r="K75" s="22">
        <v>0</v>
      </c>
      <c r="L75" s="22"/>
      <c r="M75" s="22">
        <v>0</v>
      </c>
      <c r="N75" s="22"/>
      <c r="O75" s="22">
        <v>0</v>
      </c>
      <c r="P75" s="22"/>
      <c r="Q75" s="22">
        <v>317986</v>
      </c>
      <c r="R75" s="22"/>
      <c r="S75" s="22">
        <v>7000</v>
      </c>
      <c r="T75" s="22"/>
      <c r="U75" s="22">
        <v>2252159852</v>
      </c>
      <c r="V75" s="22"/>
      <c r="W75" s="22">
        <v>2212657883</v>
      </c>
      <c r="X75" s="9"/>
      <c r="Y75" s="30">
        <f t="shared" si="0"/>
        <v>5.8631615548979381E-4</v>
      </c>
      <c r="AB75" s="24"/>
    </row>
    <row r="76" spans="1:28" ht="48" customHeight="1" x14ac:dyDescent="0.4">
      <c r="A76" s="29" t="s">
        <v>34</v>
      </c>
      <c r="B76" s="7"/>
      <c r="C76" s="22">
        <v>453697</v>
      </c>
      <c r="D76" s="22"/>
      <c r="E76" s="22">
        <v>1168050453</v>
      </c>
      <c r="F76" s="22"/>
      <c r="G76" s="22">
        <v>1276773930</v>
      </c>
      <c r="H76" s="22"/>
      <c r="I76" s="22">
        <v>232648</v>
      </c>
      <c r="J76" s="22"/>
      <c r="K76" s="22">
        <v>598835952</v>
      </c>
      <c r="L76" s="22"/>
      <c r="M76" s="22">
        <v>0</v>
      </c>
      <c r="N76" s="22"/>
      <c r="O76" s="22">
        <v>0</v>
      </c>
      <c r="P76" s="22"/>
      <c r="Q76" s="22">
        <v>686345</v>
      </c>
      <c r="R76" s="22"/>
      <c r="S76" s="22">
        <v>2647</v>
      </c>
      <c r="T76" s="22"/>
      <c r="U76" s="22">
        <v>1766886405</v>
      </c>
      <c r="V76" s="22"/>
      <c r="W76" s="22">
        <v>1805945521</v>
      </c>
      <c r="X76" s="9"/>
      <c r="Y76" s="30">
        <f t="shared" si="0"/>
        <v>4.7854439813402127E-4</v>
      </c>
      <c r="AB76" s="24"/>
    </row>
    <row r="77" spans="1:28" ht="48" customHeight="1" x14ac:dyDescent="0.4">
      <c r="A77" s="29" t="s">
        <v>15</v>
      </c>
      <c r="B77" s="7"/>
      <c r="C77" s="22">
        <v>220000</v>
      </c>
      <c r="D77" s="22"/>
      <c r="E77" s="22">
        <v>1619749394</v>
      </c>
      <c r="F77" s="22"/>
      <c r="G77" s="22">
        <v>1979153550</v>
      </c>
      <c r="H77" s="22"/>
      <c r="I77" s="22">
        <v>0</v>
      </c>
      <c r="J77" s="22"/>
      <c r="K77" s="22">
        <v>0</v>
      </c>
      <c r="L77" s="22"/>
      <c r="M77" s="22">
        <v>0</v>
      </c>
      <c r="N77" s="22"/>
      <c r="O77" s="22">
        <v>0</v>
      </c>
      <c r="P77" s="22"/>
      <c r="Q77" s="22">
        <v>220000</v>
      </c>
      <c r="R77" s="22"/>
      <c r="S77" s="22">
        <v>8190</v>
      </c>
      <c r="T77" s="22"/>
      <c r="U77" s="22">
        <v>1619749394</v>
      </c>
      <c r="V77" s="22"/>
      <c r="W77" s="22">
        <v>1791079290</v>
      </c>
      <c r="X77" s="9"/>
      <c r="Y77" s="30">
        <f t="shared" si="0"/>
        <v>4.7460510346333985E-4</v>
      </c>
      <c r="AB77" s="24"/>
    </row>
    <row r="78" spans="1:28" ht="48" customHeight="1" x14ac:dyDescent="0.4">
      <c r="A78" s="29" t="s">
        <v>59</v>
      </c>
      <c r="B78" s="7"/>
      <c r="C78" s="22">
        <v>0</v>
      </c>
      <c r="D78" s="22"/>
      <c r="E78" s="22">
        <v>0</v>
      </c>
      <c r="F78" s="22"/>
      <c r="G78" s="22">
        <v>0</v>
      </c>
      <c r="H78" s="22"/>
      <c r="I78" s="22">
        <v>22232</v>
      </c>
      <c r="J78" s="22"/>
      <c r="K78" s="22">
        <v>974887779</v>
      </c>
      <c r="L78" s="22"/>
      <c r="M78" s="22">
        <v>0</v>
      </c>
      <c r="N78" s="22"/>
      <c r="O78" s="22">
        <v>0</v>
      </c>
      <c r="P78" s="22"/>
      <c r="Q78" s="22">
        <v>22232</v>
      </c>
      <c r="R78" s="22"/>
      <c r="S78" s="22">
        <v>43210</v>
      </c>
      <c r="T78" s="22"/>
      <c r="U78" s="22">
        <v>974887768</v>
      </c>
      <c r="V78" s="22"/>
      <c r="W78" s="22">
        <v>954928883</v>
      </c>
      <c r="X78" s="9"/>
      <c r="Y78" s="30">
        <f t="shared" si="0"/>
        <v>2.5303967493049765E-4</v>
      </c>
      <c r="AB78" s="24"/>
    </row>
    <row r="79" spans="1:28" ht="48" customHeight="1" x14ac:dyDescent="0.4">
      <c r="A79" s="29" t="s">
        <v>44</v>
      </c>
      <c r="B79" s="7"/>
      <c r="C79" s="22">
        <v>194</v>
      </c>
      <c r="D79" s="22"/>
      <c r="E79" s="22">
        <v>2396898</v>
      </c>
      <c r="F79" s="22"/>
      <c r="G79" s="22">
        <v>14158731</v>
      </c>
      <c r="H79" s="22"/>
      <c r="I79" s="22">
        <v>0</v>
      </c>
      <c r="J79" s="22"/>
      <c r="K79" s="22">
        <v>0</v>
      </c>
      <c r="L79" s="22"/>
      <c r="M79" s="22">
        <v>0</v>
      </c>
      <c r="N79" s="22"/>
      <c r="O79" s="22">
        <v>0</v>
      </c>
      <c r="P79" s="22"/>
      <c r="Q79" s="22">
        <v>194</v>
      </c>
      <c r="R79" s="22"/>
      <c r="S79" s="22">
        <v>63580</v>
      </c>
      <c r="T79" s="22"/>
      <c r="U79" s="22">
        <v>2396898</v>
      </c>
      <c r="V79" s="22"/>
      <c r="W79" s="22">
        <v>12261129</v>
      </c>
      <c r="X79" s="9"/>
      <c r="Y79" s="30">
        <f t="shared" si="0"/>
        <v>3.2489875965359169E-6</v>
      </c>
      <c r="AB79" s="24"/>
    </row>
    <row r="80" spans="1:28" ht="48" customHeight="1" x14ac:dyDescent="0.4">
      <c r="A80" s="29" t="s">
        <v>184</v>
      </c>
      <c r="C80" s="22">
        <v>8499000</v>
      </c>
      <c r="D80" s="22"/>
      <c r="E80" s="22">
        <v>544076059</v>
      </c>
      <c r="F80" s="22"/>
      <c r="G80" s="22">
        <v>93464926</v>
      </c>
      <c r="H80" s="22"/>
      <c r="I80" s="22">
        <v>0</v>
      </c>
      <c r="J80" s="22"/>
      <c r="K80" s="22">
        <v>0</v>
      </c>
      <c r="L80" s="22"/>
      <c r="M80" s="88">
        <v>-8499000</v>
      </c>
      <c r="N80" s="88"/>
      <c r="O80" s="88">
        <v>-8496816</v>
      </c>
      <c r="P80" s="22"/>
      <c r="Q80" s="22">
        <v>0</v>
      </c>
      <c r="R80" s="22"/>
      <c r="S80" s="22">
        <v>0</v>
      </c>
      <c r="T80" s="22"/>
      <c r="U80" s="22">
        <v>0</v>
      </c>
      <c r="V80" s="22"/>
      <c r="W80" s="22">
        <v>0</v>
      </c>
      <c r="X80" s="9"/>
      <c r="Y80" s="11">
        <v>0</v>
      </c>
      <c r="AB80" s="24"/>
    </row>
    <row r="81" spans="1:28" ht="48" customHeight="1" x14ac:dyDescent="0.4">
      <c r="A81" s="29" t="s">
        <v>185</v>
      </c>
      <c r="C81" s="22">
        <v>1699800</v>
      </c>
      <c r="D81" s="22"/>
      <c r="E81" s="22">
        <v>139419474</v>
      </c>
      <c r="F81" s="22"/>
      <c r="G81" s="22">
        <v>67974492</v>
      </c>
      <c r="H81" s="22"/>
      <c r="I81" s="22">
        <v>0</v>
      </c>
      <c r="J81" s="22"/>
      <c r="K81" s="22">
        <v>0</v>
      </c>
      <c r="L81" s="22"/>
      <c r="M81" s="88">
        <v>-1699800</v>
      </c>
      <c r="N81" s="88"/>
      <c r="O81" s="88">
        <v>-110458553</v>
      </c>
      <c r="P81" s="22"/>
      <c r="Q81" s="22">
        <v>0</v>
      </c>
      <c r="R81" s="22"/>
      <c r="S81" s="22">
        <v>0</v>
      </c>
      <c r="T81" s="22"/>
      <c r="U81" s="22">
        <v>0</v>
      </c>
      <c r="V81" s="22"/>
      <c r="W81" s="22">
        <v>0</v>
      </c>
      <c r="X81" s="9"/>
      <c r="Y81" s="11">
        <v>0</v>
      </c>
      <c r="AB81" s="24"/>
    </row>
    <row r="82" spans="1:28" ht="48" customHeight="1" x14ac:dyDescent="0.4">
      <c r="A82" s="29" t="s">
        <v>127</v>
      </c>
      <c r="B82" s="7"/>
      <c r="C82" s="22">
        <v>232648</v>
      </c>
      <c r="D82" s="22"/>
      <c r="E82" s="22">
        <v>366187952</v>
      </c>
      <c r="F82" s="22"/>
      <c r="G82" s="22">
        <v>359615122</v>
      </c>
      <c r="H82" s="22"/>
      <c r="I82" s="22">
        <v>0</v>
      </c>
      <c r="J82" s="22"/>
      <c r="K82" s="22">
        <v>0</v>
      </c>
      <c r="L82" s="22"/>
      <c r="M82" s="88">
        <v>-232648</v>
      </c>
      <c r="N82" s="88"/>
      <c r="O82" s="88">
        <v>0</v>
      </c>
      <c r="P82" s="22"/>
      <c r="Q82" s="22">
        <v>0</v>
      </c>
      <c r="R82" s="22"/>
      <c r="S82" s="22">
        <v>0</v>
      </c>
      <c r="T82" s="22"/>
      <c r="U82" s="22">
        <v>0</v>
      </c>
      <c r="V82" s="22"/>
      <c r="W82" s="22">
        <v>0</v>
      </c>
      <c r="X82" s="9"/>
      <c r="Y82" s="11">
        <v>0</v>
      </c>
      <c r="AB82" s="24"/>
    </row>
    <row r="83" spans="1:28" ht="48" customHeight="1" x14ac:dyDescent="0.4">
      <c r="A83" s="29" t="s">
        <v>45</v>
      </c>
      <c r="B83" s="7"/>
      <c r="C83" s="22">
        <v>1700440</v>
      </c>
      <c r="D83" s="22"/>
      <c r="E83" s="22">
        <v>8984335966</v>
      </c>
      <c r="F83" s="22"/>
      <c r="G83" s="22">
        <v>17941081762</v>
      </c>
      <c r="H83" s="22"/>
      <c r="I83" s="22">
        <v>0</v>
      </c>
      <c r="J83" s="22"/>
      <c r="K83" s="22">
        <v>0</v>
      </c>
      <c r="L83" s="22"/>
      <c r="M83" s="88">
        <v>-1700440</v>
      </c>
      <c r="N83" s="88"/>
      <c r="O83" s="88">
        <v>-16227095043</v>
      </c>
      <c r="P83" s="22"/>
      <c r="Q83" s="22">
        <v>0</v>
      </c>
      <c r="R83" s="22"/>
      <c r="S83" s="22">
        <v>0</v>
      </c>
      <c r="T83" s="22"/>
      <c r="U83" s="22">
        <v>0</v>
      </c>
      <c r="V83" s="22"/>
      <c r="W83" s="22">
        <v>0</v>
      </c>
      <c r="X83" s="9"/>
      <c r="Y83" s="11">
        <v>0</v>
      </c>
      <c r="AB83" s="24"/>
    </row>
    <row r="84" spans="1:28" ht="48" customHeight="1" x14ac:dyDescent="0.4">
      <c r="A84" s="29" t="s">
        <v>56</v>
      </c>
      <c r="B84" s="7"/>
      <c r="C84" s="22">
        <v>168421</v>
      </c>
      <c r="D84" s="22"/>
      <c r="E84" s="22">
        <v>1395676793</v>
      </c>
      <c r="F84" s="22"/>
      <c r="G84" s="22">
        <v>1456544386</v>
      </c>
      <c r="H84" s="22"/>
      <c r="I84" s="22">
        <v>0</v>
      </c>
      <c r="J84" s="22"/>
      <c r="K84" s="22">
        <v>0</v>
      </c>
      <c r="L84" s="22"/>
      <c r="M84" s="88">
        <v>-168421</v>
      </c>
      <c r="N84" s="88"/>
      <c r="O84" s="88">
        <v>-1488532921</v>
      </c>
      <c r="P84" s="22"/>
      <c r="Q84" s="22">
        <v>0</v>
      </c>
      <c r="R84" s="22"/>
      <c r="S84" s="22">
        <v>0</v>
      </c>
      <c r="T84" s="22"/>
      <c r="U84" s="22">
        <v>0</v>
      </c>
      <c r="V84" s="22"/>
      <c r="W84" s="22">
        <v>0</v>
      </c>
      <c r="X84" s="9"/>
      <c r="Y84" s="11">
        <v>0</v>
      </c>
      <c r="AB84" s="24"/>
    </row>
    <row r="85" spans="1:28" ht="48" customHeight="1" thickBot="1" x14ac:dyDescent="0.45">
      <c r="A85" s="29" t="s">
        <v>177</v>
      </c>
      <c r="B85" s="7"/>
      <c r="C85" s="25">
        <v>0</v>
      </c>
      <c r="D85" s="22"/>
      <c r="E85" s="25">
        <v>0</v>
      </c>
      <c r="F85" s="22"/>
      <c r="G85" s="25">
        <v>0</v>
      </c>
      <c r="H85" s="22"/>
      <c r="I85" s="25">
        <v>91678713</v>
      </c>
      <c r="J85" s="22"/>
      <c r="K85" s="25">
        <v>8708651427</v>
      </c>
      <c r="L85" s="22"/>
      <c r="M85" s="96">
        <v>-91678713</v>
      </c>
      <c r="N85" s="88"/>
      <c r="O85" s="96">
        <v>-106111238.48</v>
      </c>
      <c r="P85" s="22"/>
      <c r="Q85" s="25">
        <v>0</v>
      </c>
      <c r="R85" s="22"/>
      <c r="S85" s="22">
        <v>0</v>
      </c>
      <c r="T85" s="22"/>
      <c r="U85" s="25">
        <v>0</v>
      </c>
      <c r="V85" s="22"/>
      <c r="W85" s="25">
        <v>0</v>
      </c>
      <c r="X85" s="9"/>
      <c r="Y85" s="26">
        <v>0</v>
      </c>
      <c r="AB85" s="24"/>
    </row>
    <row r="86" spans="1:28" ht="48" customHeight="1" thickBot="1" x14ac:dyDescent="0.45">
      <c r="A86" s="117" t="s">
        <v>60</v>
      </c>
      <c r="B86" s="106"/>
      <c r="C86" s="118">
        <f t="shared" ref="C86:P86" si="5">SUM(C68:C85)</f>
        <v>1961252197</v>
      </c>
      <c r="D86" s="107"/>
      <c r="E86" s="118">
        <f t="shared" si="5"/>
        <v>3363764210068</v>
      </c>
      <c r="F86" s="107"/>
      <c r="G86" s="118">
        <f t="shared" si="5"/>
        <v>3798885017615</v>
      </c>
      <c r="H86" s="107">
        <f t="shared" si="5"/>
        <v>0</v>
      </c>
      <c r="I86" s="118">
        <f t="shared" si="5"/>
        <v>198912725</v>
      </c>
      <c r="J86" s="107"/>
      <c r="K86" s="118">
        <f t="shared" si="5"/>
        <v>136560420441</v>
      </c>
      <c r="L86" s="107"/>
      <c r="M86" s="118">
        <f t="shared" si="5"/>
        <v>-116279022</v>
      </c>
      <c r="N86" s="107"/>
      <c r="O86" s="118">
        <f t="shared" si="5"/>
        <v>-28083080778.48</v>
      </c>
      <c r="P86" s="107">
        <f t="shared" si="5"/>
        <v>0</v>
      </c>
      <c r="Q86" s="118">
        <f>SUM(Q68:Q85)</f>
        <v>2043885900</v>
      </c>
      <c r="R86" s="107"/>
      <c r="S86" s="107"/>
      <c r="T86" s="107">
        <f t="shared" ref="T86:Y86" si="6">SUM(T68:T85)</f>
        <v>0</v>
      </c>
      <c r="U86" s="118">
        <f t="shared" si="6"/>
        <v>3469548563375</v>
      </c>
      <c r="V86" s="107">
        <f t="shared" si="6"/>
        <v>0</v>
      </c>
      <c r="W86" s="118">
        <f t="shared" si="6"/>
        <v>3624790228233</v>
      </c>
      <c r="X86" s="107">
        <f t="shared" si="6"/>
        <v>0</v>
      </c>
      <c r="Y86" s="119">
        <f t="shared" si="6"/>
        <v>0.96050685802046543</v>
      </c>
    </row>
    <row r="87" spans="1:28" ht="16.5" thickTop="1" x14ac:dyDescent="0.4"/>
    <row r="88" spans="1:28" ht="24.75" hidden="1" x14ac:dyDescent="0.4">
      <c r="C88" s="22">
        <v>1961252197</v>
      </c>
      <c r="D88" s="22"/>
      <c r="E88" s="22">
        <v>3363398022116</v>
      </c>
      <c r="F88" s="22"/>
      <c r="G88" s="22">
        <v>435127380377</v>
      </c>
      <c r="H88" s="22"/>
      <c r="I88" s="22">
        <v>198912725</v>
      </c>
      <c r="J88" s="22"/>
      <c r="K88" s="22">
        <v>136560420441</v>
      </c>
      <c r="L88" s="22"/>
      <c r="M88" s="22">
        <v>-116279022</v>
      </c>
      <c r="N88" s="22"/>
      <c r="O88" s="22">
        <v>-28083080778</v>
      </c>
      <c r="P88" s="22"/>
      <c r="Q88" s="22">
        <f>C86+I86+M86</f>
        <v>2043885900</v>
      </c>
      <c r="R88" s="22"/>
      <c r="S88" s="22"/>
      <c r="T88" s="22"/>
      <c r="U88" s="22">
        <v>3469548563375</v>
      </c>
      <c r="V88" s="22"/>
      <c r="W88" s="22">
        <v>155241664858</v>
      </c>
      <c r="Y88" s="30">
        <v>0.96050000000000002</v>
      </c>
    </row>
    <row r="89" spans="1:28" ht="24.75" hidden="1" x14ac:dyDescent="0.4">
      <c r="C89" s="22">
        <f>C88-C86</f>
        <v>0</v>
      </c>
      <c r="D89" s="22"/>
      <c r="E89" s="22">
        <v>366187952</v>
      </c>
      <c r="F89" s="22"/>
      <c r="G89" s="22">
        <v>-6572830</v>
      </c>
      <c r="H89" s="22"/>
      <c r="I89" s="22">
        <f>I88-I86</f>
        <v>0</v>
      </c>
      <c r="J89" s="22"/>
      <c r="K89" s="22">
        <f>K88-K86</f>
        <v>0</v>
      </c>
      <c r="L89" s="22"/>
      <c r="M89" s="22">
        <f>M88-M86</f>
        <v>0</v>
      </c>
      <c r="N89" s="22"/>
      <c r="O89" s="22">
        <f>O88-O86</f>
        <v>0.47999954223632813</v>
      </c>
      <c r="P89" s="22"/>
      <c r="Q89" s="22">
        <f>Q88-Q86</f>
        <v>0</v>
      </c>
      <c r="R89" s="22"/>
      <c r="S89" s="22"/>
      <c r="T89" s="22"/>
      <c r="U89" s="22">
        <f>U88-U86</f>
        <v>0</v>
      </c>
      <c r="V89" s="22"/>
      <c r="W89" s="22">
        <f>U88+W88</f>
        <v>3624790228233</v>
      </c>
      <c r="Y89" s="30">
        <f>Y88-Y86</f>
        <v>-6.8580204654056232E-6</v>
      </c>
    </row>
    <row r="90" spans="1:28" ht="24.75" hidden="1" x14ac:dyDescent="0.4">
      <c r="C90" s="22"/>
      <c r="D90" s="22"/>
      <c r="E90" s="22">
        <f>SUM(E88:E89)</f>
        <v>3363764210068</v>
      </c>
      <c r="F90" s="22"/>
      <c r="G90" s="22">
        <f>E90+G88+G89</f>
        <v>3798885017615</v>
      </c>
      <c r="H90" s="22"/>
      <c r="I90" s="22"/>
      <c r="J90" s="22"/>
      <c r="K90" s="22"/>
      <c r="L90" s="22"/>
      <c r="M90" s="22" t="s">
        <v>129</v>
      </c>
      <c r="N90" s="22"/>
      <c r="O90" s="22">
        <v>1699800</v>
      </c>
      <c r="P90" s="22"/>
      <c r="Q90" s="22">
        <v>1699800</v>
      </c>
      <c r="R90" s="22"/>
      <c r="S90" s="22"/>
      <c r="T90" s="22"/>
      <c r="U90" s="22"/>
      <c r="V90" s="22"/>
      <c r="W90" s="22">
        <f>W89-W86</f>
        <v>0</v>
      </c>
    </row>
    <row r="91" spans="1:28" ht="24.75" hidden="1" x14ac:dyDescent="0.4">
      <c r="C91" s="22"/>
      <c r="D91" s="22"/>
      <c r="E91" s="22">
        <f>E90-E86</f>
        <v>0</v>
      </c>
      <c r="F91" s="22"/>
      <c r="G91" s="22">
        <f>G90-G86</f>
        <v>0</v>
      </c>
      <c r="H91" s="22"/>
      <c r="I91" s="22"/>
      <c r="J91" s="22"/>
      <c r="K91" s="22"/>
      <c r="L91" s="22"/>
      <c r="M91" s="22" t="s">
        <v>129</v>
      </c>
      <c r="N91" s="22"/>
      <c r="O91" s="22" t="s">
        <v>116</v>
      </c>
      <c r="P91" s="22"/>
      <c r="Q91" s="22">
        <v>8499000</v>
      </c>
      <c r="R91" s="22"/>
      <c r="S91" s="22"/>
      <c r="T91" s="22"/>
      <c r="U91" s="22"/>
      <c r="V91" s="22"/>
      <c r="W91" s="22"/>
    </row>
    <row r="92" spans="1:28" ht="24.75" hidden="1" x14ac:dyDescent="0.4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 t="s">
        <v>129</v>
      </c>
      <c r="N92" s="22"/>
      <c r="O92" s="22" t="s">
        <v>128</v>
      </c>
      <c r="P92" s="22"/>
      <c r="Q92" s="22">
        <v>90726825</v>
      </c>
      <c r="R92" s="22"/>
      <c r="S92" s="22"/>
      <c r="T92" s="22"/>
      <c r="U92" s="22"/>
      <c r="V92" s="22"/>
      <c r="W92" s="22"/>
    </row>
    <row r="96" spans="1:28" x14ac:dyDescent="0.4">
      <c r="E96" s="24"/>
      <c r="G96" s="24"/>
    </row>
  </sheetData>
  <sortState xmlns:xlrd2="http://schemas.microsoft.com/office/spreadsheetml/2017/richdata2" ref="A11:Y85">
    <sortCondition descending="1" ref="W11:W85"/>
  </sortState>
  <mergeCells count="58">
    <mergeCell ref="S9:S10"/>
    <mergeCell ref="U9:U10"/>
    <mergeCell ref="I37:K37"/>
    <mergeCell ref="M37:O37"/>
    <mergeCell ref="A9:A10"/>
    <mergeCell ref="E37:E38"/>
    <mergeCell ref="G37:G38"/>
    <mergeCell ref="C8:G8"/>
    <mergeCell ref="Q9:Q10"/>
    <mergeCell ref="U37:U38"/>
    <mergeCell ref="W37:W38"/>
    <mergeCell ref="A1:Y1"/>
    <mergeCell ref="A2:Y2"/>
    <mergeCell ref="A3:Y3"/>
    <mergeCell ref="A5:Y5"/>
    <mergeCell ref="C7:Y7"/>
    <mergeCell ref="Q37:Q38"/>
    <mergeCell ref="I9:K9"/>
    <mergeCell ref="M9:O9"/>
    <mergeCell ref="A6:Y6"/>
    <mergeCell ref="I8:O8"/>
    <mergeCell ref="Q8:Y8"/>
    <mergeCell ref="C37:C38"/>
    <mergeCell ref="Y37:Y38"/>
    <mergeCell ref="G9:G10"/>
    <mergeCell ref="W9:W10"/>
    <mergeCell ref="Y9:Y10"/>
    <mergeCell ref="A30:Y30"/>
    <mergeCell ref="A31:Y31"/>
    <mergeCell ref="A32:Y32"/>
    <mergeCell ref="A34:Y34"/>
    <mergeCell ref="C35:Y35"/>
    <mergeCell ref="C36:G36"/>
    <mergeCell ref="I36:O36"/>
    <mergeCell ref="Q36:Y36"/>
    <mergeCell ref="A37:A38"/>
    <mergeCell ref="C9:C10"/>
    <mergeCell ref="E9:E10"/>
    <mergeCell ref="S37:S38"/>
    <mergeCell ref="C65:G65"/>
    <mergeCell ref="I65:O65"/>
    <mergeCell ref="Q65:Y65"/>
    <mergeCell ref="A66:A67"/>
    <mergeCell ref="C66:C67"/>
    <mergeCell ref="E66:E67"/>
    <mergeCell ref="G66:G67"/>
    <mergeCell ref="I66:K66"/>
    <mergeCell ref="M66:O66"/>
    <mergeCell ref="Q66:Q67"/>
    <mergeCell ref="S66:S67"/>
    <mergeCell ref="U66:U67"/>
    <mergeCell ref="W66:W67"/>
    <mergeCell ref="Y66:Y67"/>
    <mergeCell ref="A59:Y59"/>
    <mergeCell ref="A60:Y60"/>
    <mergeCell ref="A61:Y61"/>
    <mergeCell ref="A63:Y63"/>
    <mergeCell ref="C64:Y64"/>
  </mergeCells>
  <pageMargins left="0.39" right="0.39" top="0.39" bottom="0.39" header="0" footer="0"/>
  <pageSetup scale="35" fitToHeight="0" orientation="landscape" r:id="rId1"/>
  <rowBreaks count="2" manualBreakCount="2">
    <brk id="29" max="25" man="1"/>
    <brk id="58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4"/>
  <sheetViews>
    <sheetView rightToLeft="1" view="pageBreakPreview" zoomScale="70" zoomScaleNormal="100" zoomScaleSheetLayoutView="70" workbookViewId="0">
      <selection activeCell="C6" sqref="C6:U6"/>
    </sheetView>
  </sheetViews>
  <sheetFormatPr defaultColWidth="8.85546875" defaultRowHeight="15.75" x14ac:dyDescent="0.4"/>
  <cols>
    <col min="1" max="1" width="40" style="6" customWidth="1"/>
    <col min="2" max="2" width="1.42578125" style="6" customWidth="1"/>
    <col min="3" max="3" width="23.7109375" style="6" customWidth="1"/>
    <col min="4" max="4" width="1.42578125" style="6" customWidth="1"/>
    <col min="5" max="5" width="23.7109375" style="6" customWidth="1"/>
    <col min="6" max="6" width="1.42578125" style="6" customWidth="1"/>
    <col min="7" max="7" width="23.7109375" style="6" customWidth="1"/>
    <col min="8" max="8" width="1.42578125" style="6" customWidth="1"/>
    <col min="9" max="9" width="23.7109375" style="6" customWidth="1"/>
    <col min="10" max="10" width="1.42578125" style="6" customWidth="1"/>
    <col min="11" max="11" width="23.7109375" style="6" customWidth="1"/>
    <col min="12" max="12" width="1.42578125" style="6" customWidth="1"/>
    <col min="13" max="13" width="23.7109375" style="6" customWidth="1"/>
    <col min="14" max="14" width="1.42578125" style="6" customWidth="1"/>
    <col min="15" max="15" width="23.7109375" style="6" customWidth="1"/>
    <col min="16" max="16" width="1.42578125" style="6" customWidth="1"/>
    <col min="17" max="17" width="23.7109375" style="6" customWidth="1"/>
    <col min="18" max="18" width="1.42578125" style="6" customWidth="1"/>
    <col min="19" max="19" width="23.7109375" style="6" customWidth="1"/>
    <col min="20" max="20" width="1.42578125" style="6" customWidth="1"/>
    <col min="21" max="21" width="23.7109375" style="6" customWidth="1"/>
    <col min="22" max="22" width="1.42578125" style="6" customWidth="1"/>
    <col min="23" max="16384" width="8.85546875" style="6"/>
  </cols>
  <sheetData>
    <row r="1" spans="1:22" ht="45" customHeight="1" x14ac:dyDescent="0.4">
      <c r="A1" s="126" t="str">
        <f>سهام!A1</f>
        <v>صندوق سرمایه گذاری بخشی پتروشیمی دماوند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8"/>
    </row>
    <row r="2" spans="1:22" ht="45" customHeight="1" x14ac:dyDescent="0.4">
      <c r="A2" s="126" t="str">
        <f>سهام!A2</f>
        <v>صورت وضعیت پرتفوی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8"/>
    </row>
    <row r="3" spans="1:22" ht="45" customHeight="1" x14ac:dyDescent="0.4">
      <c r="A3" s="126" t="str">
        <f>سهام!A3</f>
        <v>به تاریخ 31 خرداد 1404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8"/>
    </row>
    <row r="4" spans="1:22" ht="45" customHeight="1" x14ac:dyDescent="0.4"/>
    <row r="5" spans="1:22" ht="45" customHeight="1" x14ac:dyDescent="0.4">
      <c r="A5" s="132" t="s">
        <v>64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</row>
    <row r="6" spans="1:22" ht="45" customHeight="1" x14ac:dyDescent="0.75">
      <c r="A6" s="1"/>
      <c r="B6" s="1"/>
      <c r="C6" s="128" t="s">
        <v>124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"/>
    </row>
    <row r="7" spans="1:22" ht="45" customHeight="1" thickBot="1" x14ac:dyDescent="0.8">
      <c r="A7" s="18"/>
      <c r="B7" s="18"/>
      <c r="C7" s="129" t="s">
        <v>3</v>
      </c>
      <c r="D7" s="129"/>
      <c r="E7" s="129"/>
      <c r="F7" s="129"/>
      <c r="G7" s="129"/>
      <c r="H7" s="129"/>
      <c r="I7" s="129"/>
      <c r="J7" s="129"/>
      <c r="K7" s="129"/>
      <c r="L7" s="35"/>
      <c r="M7" s="129" t="s">
        <v>5</v>
      </c>
      <c r="N7" s="129"/>
      <c r="O7" s="129"/>
      <c r="P7" s="129"/>
      <c r="Q7" s="129"/>
      <c r="R7" s="129"/>
      <c r="S7" s="129"/>
      <c r="T7" s="129"/>
      <c r="U7" s="129"/>
    </row>
    <row r="8" spans="1:22" ht="45" customHeight="1" thickBot="1" x14ac:dyDescent="0.7">
      <c r="A8" s="27" t="s">
        <v>135</v>
      </c>
      <c r="B8" s="18"/>
      <c r="C8" s="27" t="s">
        <v>65</v>
      </c>
      <c r="D8" s="18"/>
      <c r="E8" s="27" t="s">
        <v>66</v>
      </c>
      <c r="F8" s="18"/>
      <c r="G8" s="27" t="s">
        <v>67</v>
      </c>
      <c r="H8" s="18"/>
      <c r="I8" s="27" t="s">
        <v>62</v>
      </c>
      <c r="J8" s="18"/>
      <c r="K8" s="27" t="s">
        <v>63</v>
      </c>
      <c r="L8" s="18"/>
      <c r="M8" s="27" t="s">
        <v>65</v>
      </c>
      <c r="N8" s="18"/>
      <c r="O8" s="27" t="s">
        <v>66</v>
      </c>
      <c r="P8" s="18"/>
      <c r="Q8" s="27" t="s">
        <v>67</v>
      </c>
      <c r="R8" s="18"/>
      <c r="S8" s="27" t="s">
        <v>62</v>
      </c>
      <c r="T8" s="18"/>
      <c r="U8" s="27" t="s">
        <v>63</v>
      </c>
    </row>
    <row r="9" spans="1:22" ht="45" customHeight="1" x14ac:dyDescent="0.6">
      <c r="A9" s="13" t="s">
        <v>136</v>
      </c>
      <c r="C9" s="9" t="s">
        <v>72</v>
      </c>
      <c r="D9" s="36"/>
      <c r="E9" s="9" t="s">
        <v>69</v>
      </c>
      <c r="F9" s="36"/>
      <c r="G9" s="10">
        <v>4260000</v>
      </c>
      <c r="H9" s="36"/>
      <c r="I9" s="10">
        <v>3873</v>
      </c>
      <c r="J9" s="36"/>
      <c r="K9" s="9" t="s">
        <v>75</v>
      </c>
      <c r="L9" s="17"/>
      <c r="M9" s="9" t="s">
        <v>72</v>
      </c>
      <c r="N9" s="17"/>
      <c r="O9" s="9" t="s">
        <v>69</v>
      </c>
      <c r="P9" s="36"/>
      <c r="Q9" s="10">
        <v>4260000</v>
      </c>
      <c r="R9" s="36"/>
      <c r="S9" s="10">
        <v>3873</v>
      </c>
      <c r="T9" s="36"/>
      <c r="U9" s="9" t="s">
        <v>75</v>
      </c>
    </row>
    <row r="10" spans="1:22" ht="45" customHeight="1" x14ac:dyDescent="0.6">
      <c r="A10" s="13" t="s">
        <v>137</v>
      </c>
      <c r="C10" s="9" t="s">
        <v>72</v>
      </c>
      <c r="D10" s="36"/>
      <c r="E10" s="9" t="s">
        <v>69</v>
      </c>
      <c r="F10" s="36"/>
      <c r="G10" s="10">
        <v>53740000</v>
      </c>
      <c r="H10" s="36"/>
      <c r="I10" s="10">
        <v>500</v>
      </c>
      <c r="J10" s="36"/>
      <c r="K10" s="9" t="s">
        <v>75</v>
      </c>
      <c r="L10" s="17"/>
      <c r="M10" s="9" t="s">
        <v>72</v>
      </c>
      <c r="N10" s="17"/>
      <c r="O10" s="9" t="s">
        <v>69</v>
      </c>
      <c r="P10" s="36"/>
      <c r="Q10" s="10">
        <v>85365000</v>
      </c>
      <c r="R10" s="36"/>
      <c r="S10" s="10">
        <v>500</v>
      </c>
      <c r="T10" s="36"/>
      <c r="U10" s="9" t="s">
        <v>75</v>
      </c>
    </row>
    <row r="11" spans="1:22" ht="45" customHeight="1" x14ac:dyDescent="0.6">
      <c r="A11" s="13" t="s">
        <v>138</v>
      </c>
      <c r="C11" s="9" t="s">
        <v>72</v>
      </c>
      <c r="D11" s="36"/>
      <c r="E11" s="9" t="s">
        <v>70</v>
      </c>
      <c r="F11" s="36"/>
      <c r="G11" s="10" t="s">
        <v>70</v>
      </c>
      <c r="H11" s="36"/>
      <c r="I11" s="10" t="s">
        <v>70</v>
      </c>
      <c r="J11" s="36"/>
      <c r="K11" s="9" t="s">
        <v>70</v>
      </c>
      <c r="L11" s="17"/>
      <c r="M11" s="9" t="s">
        <v>72</v>
      </c>
      <c r="N11" s="17"/>
      <c r="O11" s="9" t="s">
        <v>69</v>
      </c>
      <c r="P11" s="36"/>
      <c r="Q11" s="10">
        <v>319213000</v>
      </c>
      <c r="R11" s="36"/>
      <c r="S11" s="10">
        <v>500</v>
      </c>
      <c r="T11" s="36"/>
      <c r="U11" s="9" t="s">
        <v>76</v>
      </c>
    </row>
    <row r="12" spans="1:22" ht="45" customHeight="1" x14ac:dyDescent="0.6">
      <c r="A12" s="13" t="s">
        <v>139</v>
      </c>
      <c r="C12" s="9" t="s">
        <v>72</v>
      </c>
      <c r="D12" s="36"/>
      <c r="E12" s="9" t="s">
        <v>70</v>
      </c>
      <c r="F12" s="36"/>
      <c r="G12" s="10" t="s">
        <v>70</v>
      </c>
      <c r="H12" s="36"/>
      <c r="I12" s="10" t="s">
        <v>70</v>
      </c>
      <c r="J12" s="36"/>
      <c r="K12" s="9" t="s">
        <v>70</v>
      </c>
      <c r="L12" s="17"/>
      <c r="M12" s="9" t="s">
        <v>72</v>
      </c>
      <c r="N12" s="17"/>
      <c r="O12" s="9" t="s">
        <v>69</v>
      </c>
      <c r="P12" s="36"/>
      <c r="Q12" s="10">
        <v>22000000</v>
      </c>
      <c r="R12" s="36"/>
      <c r="S12" s="10">
        <v>400</v>
      </c>
      <c r="T12" s="36"/>
      <c r="U12" s="9" t="s">
        <v>76</v>
      </c>
    </row>
    <row r="13" spans="1:22" ht="45" customHeight="1" x14ac:dyDescent="0.6">
      <c r="A13" s="13" t="s">
        <v>149</v>
      </c>
      <c r="C13" s="9" t="s">
        <v>68</v>
      </c>
      <c r="D13" s="36"/>
      <c r="E13" s="9" t="s">
        <v>69</v>
      </c>
      <c r="F13" s="36"/>
      <c r="G13" s="10">
        <v>1699800</v>
      </c>
      <c r="H13" s="36"/>
      <c r="I13" s="10">
        <v>588</v>
      </c>
      <c r="J13" s="36"/>
      <c r="K13" s="9" t="s">
        <v>71</v>
      </c>
      <c r="L13" s="17"/>
      <c r="M13" s="9" t="s">
        <v>68</v>
      </c>
      <c r="N13" s="17"/>
      <c r="O13" s="33" t="s">
        <v>70</v>
      </c>
      <c r="P13" s="17"/>
      <c r="Q13" s="33" t="s">
        <v>70</v>
      </c>
      <c r="R13" s="17"/>
      <c r="S13" s="33" t="s">
        <v>70</v>
      </c>
      <c r="T13" s="17"/>
      <c r="U13" s="9" t="s">
        <v>70</v>
      </c>
    </row>
    <row r="14" spans="1:22" ht="45" customHeight="1" x14ac:dyDescent="0.6">
      <c r="A14" s="13" t="s">
        <v>140</v>
      </c>
      <c r="C14" s="9" t="s">
        <v>72</v>
      </c>
      <c r="D14" s="36"/>
      <c r="E14" s="9" t="s">
        <v>69</v>
      </c>
      <c r="F14" s="36"/>
      <c r="G14" s="10">
        <v>655485375</v>
      </c>
      <c r="H14" s="36"/>
      <c r="I14" s="10">
        <v>588</v>
      </c>
      <c r="J14" s="36"/>
      <c r="K14" s="9" t="s">
        <v>71</v>
      </c>
      <c r="L14" s="17"/>
      <c r="M14" s="9" t="s">
        <v>72</v>
      </c>
      <c r="N14" s="17"/>
      <c r="O14" s="33" t="s">
        <v>70</v>
      </c>
      <c r="P14" s="17"/>
      <c r="Q14" s="33" t="s">
        <v>70</v>
      </c>
      <c r="R14" s="17"/>
      <c r="S14" s="33" t="s">
        <v>70</v>
      </c>
      <c r="T14" s="17"/>
      <c r="U14" s="9" t="s">
        <v>70</v>
      </c>
    </row>
    <row r="15" spans="1:22" ht="45" customHeight="1" x14ac:dyDescent="0.6">
      <c r="A15" s="13" t="s">
        <v>141</v>
      </c>
      <c r="C15" s="9" t="s">
        <v>72</v>
      </c>
      <c r="D15" s="36"/>
      <c r="E15" s="9" t="s">
        <v>69</v>
      </c>
      <c r="F15" s="36"/>
      <c r="G15" s="10">
        <v>69908000</v>
      </c>
      <c r="H15" s="36"/>
      <c r="I15" s="10">
        <v>1600</v>
      </c>
      <c r="J15" s="36"/>
      <c r="K15" s="9" t="s">
        <v>73</v>
      </c>
      <c r="L15" s="17"/>
      <c r="M15" s="9" t="s">
        <v>72</v>
      </c>
      <c r="N15" s="17"/>
      <c r="O15" s="33" t="s">
        <v>70</v>
      </c>
      <c r="P15" s="17"/>
      <c r="Q15" s="33" t="s">
        <v>70</v>
      </c>
      <c r="R15" s="17"/>
      <c r="S15" s="33" t="s">
        <v>70</v>
      </c>
      <c r="T15" s="17"/>
      <c r="U15" s="9" t="s">
        <v>70</v>
      </c>
    </row>
    <row r="16" spans="1:22" ht="45" customHeight="1" x14ac:dyDescent="0.6">
      <c r="A16" s="13" t="s">
        <v>142</v>
      </c>
      <c r="C16" s="9" t="s">
        <v>72</v>
      </c>
      <c r="D16" s="36"/>
      <c r="E16" s="9" t="s">
        <v>69</v>
      </c>
      <c r="F16" s="36"/>
      <c r="G16" s="10">
        <v>83000000</v>
      </c>
      <c r="H16" s="36"/>
      <c r="I16" s="10">
        <v>1700</v>
      </c>
      <c r="J16" s="36"/>
      <c r="K16" s="9" t="s">
        <v>73</v>
      </c>
      <c r="L16" s="17"/>
      <c r="M16" s="9" t="s">
        <v>72</v>
      </c>
      <c r="N16" s="17"/>
      <c r="O16" s="33" t="s">
        <v>70</v>
      </c>
      <c r="P16" s="17"/>
      <c r="Q16" s="33" t="s">
        <v>70</v>
      </c>
      <c r="R16" s="17"/>
      <c r="S16" s="33" t="s">
        <v>70</v>
      </c>
      <c r="T16" s="17"/>
      <c r="U16" s="9" t="s">
        <v>70</v>
      </c>
    </row>
    <row r="17" spans="1:21" ht="45" customHeight="1" x14ac:dyDescent="0.6">
      <c r="A17" s="13" t="s">
        <v>143</v>
      </c>
      <c r="C17" s="9" t="s">
        <v>72</v>
      </c>
      <c r="D17" s="36"/>
      <c r="E17" s="9" t="s">
        <v>69</v>
      </c>
      <c r="F17" s="36"/>
      <c r="G17" s="10">
        <v>10551168</v>
      </c>
      <c r="H17" s="36"/>
      <c r="I17" s="10">
        <v>2640</v>
      </c>
      <c r="J17" s="36"/>
      <c r="K17" s="9" t="s">
        <v>74</v>
      </c>
      <c r="L17" s="17"/>
      <c r="M17" s="9" t="s">
        <v>72</v>
      </c>
      <c r="N17" s="17"/>
      <c r="O17" s="33" t="s">
        <v>70</v>
      </c>
      <c r="P17" s="17"/>
      <c r="Q17" s="33" t="s">
        <v>70</v>
      </c>
      <c r="R17" s="17"/>
      <c r="S17" s="33" t="s">
        <v>70</v>
      </c>
      <c r="T17" s="17"/>
      <c r="U17" s="9" t="s">
        <v>70</v>
      </c>
    </row>
    <row r="18" spans="1:21" ht="45" customHeight="1" x14ac:dyDescent="0.6">
      <c r="A18" s="13" t="s">
        <v>144</v>
      </c>
      <c r="C18" s="9" t="s">
        <v>72</v>
      </c>
      <c r="D18" s="36"/>
      <c r="E18" s="9" t="s">
        <v>69</v>
      </c>
      <c r="F18" s="36"/>
      <c r="G18" s="10">
        <v>105602000</v>
      </c>
      <c r="H18" s="36"/>
      <c r="I18" s="10">
        <v>400</v>
      </c>
      <c r="J18" s="36"/>
      <c r="K18" s="9" t="s">
        <v>74</v>
      </c>
      <c r="L18" s="17"/>
      <c r="M18" s="9" t="s">
        <v>72</v>
      </c>
      <c r="N18" s="17"/>
      <c r="O18" s="33" t="s">
        <v>70</v>
      </c>
      <c r="P18" s="17"/>
      <c r="Q18" s="33" t="s">
        <v>70</v>
      </c>
      <c r="R18" s="17"/>
      <c r="S18" s="33" t="s">
        <v>70</v>
      </c>
      <c r="T18" s="17"/>
      <c r="U18" s="9" t="s">
        <v>70</v>
      </c>
    </row>
    <row r="19" spans="1:21" ht="45" customHeight="1" x14ac:dyDescent="0.6">
      <c r="A19" s="13" t="s">
        <v>145</v>
      </c>
      <c r="C19" s="9" t="s">
        <v>72</v>
      </c>
      <c r="D19" s="36"/>
      <c r="E19" s="9" t="s">
        <v>69</v>
      </c>
      <c r="F19" s="36"/>
      <c r="G19" s="10">
        <v>250707000</v>
      </c>
      <c r="H19" s="36"/>
      <c r="I19" s="10">
        <v>500</v>
      </c>
      <c r="J19" s="36"/>
      <c r="K19" s="9" t="s">
        <v>74</v>
      </c>
      <c r="L19" s="17"/>
      <c r="M19" s="9" t="s">
        <v>72</v>
      </c>
      <c r="N19" s="17"/>
      <c r="O19" s="33" t="s">
        <v>70</v>
      </c>
      <c r="P19" s="17"/>
      <c r="Q19" s="33" t="s">
        <v>70</v>
      </c>
      <c r="R19" s="17"/>
      <c r="S19" s="33" t="s">
        <v>70</v>
      </c>
      <c r="T19" s="17"/>
      <c r="U19" s="9" t="s">
        <v>70</v>
      </c>
    </row>
    <row r="20" spans="1:21" ht="45" customHeight="1" x14ac:dyDescent="0.6">
      <c r="A20" s="13" t="s">
        <v>146</v>
      </c>
      <c r="C20" s="9" t="s">
        <v>72</v>
      </c>
      <c r="D20" s="36"/>
      <c r="E20" s="9" t="s">
        <v>69</v>
      </c>
      <c r="F20" s="36"/>
      <c r="G20" s="10">
        <v>206934000</v>
      </c>
      <c r="H20" s="36"/>
      <c r="I20" s="10">
        <v>600</v>
      </c>
      <c r="J20" s="36"/>
      <c r="K20" s="9" t="s">
        <v>74</v>
      </c>
      <c r="L20" s="17"/>
      <c r="M20" s="9" t="s">
        <v>72</v>
      </c>
      <c r="N20" s="17"/>
      <c r="O20" s="33" t="s">
        <v>70</v>
      </c>
      <c r="P20" s="17"/>
      <c r="Q20" s="33" t="s">
        <v>70</v>
      </c>
      <c r="R20" s="17"/>
      <c r="S20" s="33" t="s">
        <v>70</v>
      </c>
      <c r="T20" s="17"/>
      <c r="U20" s="9" t="s">
        <v>70</v>
      </c>
    </row>
    <row r="21" spans="1:21" ht="45" customHeight="1" x14ac:dyDescent="0.6">
      <c r="A21" s="13" t="s">
        <v>147</v>
      </c>
      <c r="C21" s="9" t="s">
        <v>72</v>
      </c>
      <c r="D21" s="36"/>
      <c r="E21" s="9" t="s">
        <v>69</v>
      </c>
      <c r="F21" s="36"/>
      <c r="G21" s="10">
        <v>70000000</v>
      </c>
      <c r="H21" s="36"/>
      <c r="I21" s="10">
        <v>700</v>
      </c>
      <c r="J21" s="36"/>
      <c r="K21" s="9" t="s">
        <v>74</v>
      </c>
      <c r="L21" s="17"/>
      <c r="M21" s="9" t="s">
        <v>72</v>
      </c>
      <c r="N21" s="17"/>
      <c r="O21" s="33" t="s">
        <v>70</v>
      </c>
      <c r="P21" s="17"/>
      <c r="Q21" s="33" t="s">
        <v>70</v>
      </c>
      <c r="R21" s="17"/>
      <c r="S21" s="33" t="s">
        <v>70</v>
      </c>
      <c r="T21" s="17"/>
      <c r="U21" s="9" t="s">
        <v>70</v>
      </c>
    </row>
    <row r="22" spans="1:21" ht="45" customHeight="1" x14ac:dyDescent="0.6">
      <c r="A22" s="13" t="s">
        <v>148</v>
      </c>
      <c r="C22" s="9" t="s">
        <v>72</v>
      </c>
      <c r="D22" s="36"/>
      <c r="E22" s="9" t="s">
        <v>69</v>
      </c>
      <c r="F22" s="36"/>
      <c r="G22" s="10">
        <v>37679000</v>
      </c>
      <c r="H22" s="36"/>
      <c r="I22" s="10">
        <v>600</v>
      </c>
      <c r="J22" s="36"/>
      <c r="K22" s="9" t="s">
        <v>75</v>
      </c>
      <c r="L22" s="17"/>
      <c r="M22" s="9" t="s">
        <v>72</v>
      </c>
      <c r="N22" s="17"/>
      <c r="O22" s="33" t="s">
        <v>70</v>
      </c>
      <c r="P22" s="17"/>
      <c r="Q22" s="33" t="s">
        <v>70</v>
      </c>
      <c r="R22" s="17"/>
      <c r="S22" s="33" t="s">
        <v>70</v>
      </c>
      <c r="T22" s="17"/>
      <c r="U22" s="9" t="s">
        <v>70</v>
      </c>
    </row>
    <row r="23" spans="1:21" ht="45" customHeight="1" x14ac:dyDescent="0.6">
      <c r="A23" s="13" t="s">
        <v>125</v>
      </c>
      <c r="C23" s="9" t="s">
        <v>72</v>
      </c>
      <c r="D23" s="36"/>
      <c r="E23" s="9" t="s">
        <v>77</v>
      </c>
      <c r="F23" s="36"/>
      <c r="G23" s="10">
        <v>8499000</v>
      </c>
      <c r="H23" s="36"/>
      <c r="I23" s="10">
        <v>647</v>
      </c>
      <c r="J23" s="36"/>
      <c r="K23" s="9" t="s">
        <v>71</v>
      </c>
      <c r="L23" s="17"/>
      <c r="M23" s="9" t="s">
        <v>72</v>
      </c>
      <c r="N23" s="17"/>
      <c r="O23" s="33" t="s">
        <v>70</v>
      </c>
      <c r="P23" s="17"/>
      <c r="Q23" s="33" t="s">
        <v>70</v>
      </c>
      <c r="R23" s="17"/>
      <c r="S23" s="33" t="s">
        <v>70</v>
      </c>
      <c r="T23" s="17"/>
      <c r="U23" s="9" t="s">
        <v>70</v>
      </c>
    </row>
    <row r="24" spans="1:21" ht="45" customHeight="1" x14ac:dyDescent="0.6">
      <c r="A24" s="13" t="s">
        <v>126</v>
      </c>
      <c r="C24" s="9" t="s">
        <v>68</v>
      </c>
      <c r="D24" s="36"/>
      <c r="E24" s="9" t="s">
        <v>77</v>
      </c>
      <c r="F24" s="36"/>
      <c r="G24" s="10">
        <v>1699800</v>
      </c>
      <c r="H24" s="36"/>
      <c r="I24" s="10">
        <v>647</v>
      </c>
      <c r="J24" s="36"/>
      <c r="K24" s="9" t="s">
        <v>71</v>
      </c>
      <c r="L24" s="17"/>
      <c r="M24" s="9" t="s">
        <v>68</v>
      </c>
      <c r="N24" s="17"/>
      <c r="O24" s="33" t="s">
        <v>70</v>
      </c>
      <c r="P24" s="17"/>
      <c r="Q24" s="33" t="s">
        <v>70</v>
      </c>
      <c r="R24" s="17"/>
      <c r="S24" s="33" t="s">
        <v>70</v>
      </c>
      <c r="T24" s="17"/>
      <c r="U24" s="9" t="s">
        <v>70</v>
      </c>
    </row>
    <row r="25" spans="1:21" ht="21.75" customHeight="1" x14ac:dyDescent="0.4"/>
    <row r="26" spans="1:21" ht="21.75" customHeight="1" x14ac:dyDescent="0.4"/>
    <row r="27" spans="1:21" ht="21.75" customHeight="1" x14ac:dyDescent="0.4"/>
    <row r="28" spans="1:21" ht="21.75" customHeight="1" x14ac:dyDescent="0.4"/>
    <row r="29" spans="1:21" ht="21.75" customHeight="1" x14ac:dyDescent="0.4"/>
    <row r="30" spans="1:21" ht="21.75" customHeight="1" x14ac:dyDescent="0.4"/>
    <row r="31" spans="1:21" ht="21.75" customHeight="1" x14ac:dyDescent="0.4"/>
    <row r="32" spans="1:21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</sheetData>
  <sortState xmlns:xlrd2="http://schemas.microsoft.com/office/spreadsheetml/2017/richdata2" ref="A9:U24">
    <sortCondition descending="1" ref="S9:S24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5"/>
  <sheetViews>
    <sheetView rightToLeft="1" view="pageBreakPreview" topLeftCell="A4" zoomScale="80" zoomScaleNormal="100" zoomScaleSheetLayoutView="80" workbookViewId="0">
      <selection activeCell="F30" sqref="F30"/>
    </sheetView>
  </sheetViews>
  <sheetFormatPr defaultColWidth="8.85546875" defaultRowHeight="15.75" x14ac:dyDescent="0.4"/>
  <cols>
    <col min="1" max="1" width="24.7109375" style="6" customWidth="1"/>
    <col min="2" max="2" width="1.42578125" style="6" customWidth="1"/>
    <col min="3" max="3" width="22.28515625" style="6" customWidth="1"/>
    <col min="4" max="4" width="1.42578125" style="6" customWidth="1"/>
    <col min="5" max="5" width="24.7109375" style="6" customWidth="1"/>
    <col min="6" max="6" width="1.42578125" style="6" customWidth="1"/>
    <col min="7" max="7" width="24" style="6" customWidth="1"/>
    <col min="8" max="8" width="1.42578125" style="6" customWidth="1"/>
    <col min="9" max="9" width="23.42578125" style="6" customWidth="1"/>
    <col min="10" max="10" width="1.42578125" style="6" customWidth="1"/>
    <col min="11" max="11" width="26.7109375" style="6" bestFit="1" customWidth="1"/>
    <col min="12" max="12" width="1.42578125" style="6" customWidth="1"/>
    <col min="13" max="13" width="24" style="6" hidden="1" customWidth="1"/>
    <col min="14" max="16384" width="8.85546875" style="6"/>
  </cols>
  <sheetData>
    <row r="1" spans="1:13" ht="45.6" customHeight="1" x14ac:dyDescent="0.4">
      <c r="A1" s="126" t="str">
        <f>سهام!A1</f>
        <v>صندوق سرمایه گذاری بخشی پتروشیمی دماوند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3" ht="45.6" customHeight="1" x14ac:dyDescent="0.4">
      <c r="A2" s="126" t="str">
        <f>سهام!A2</f>
        <v>صورت وضعیت پرتفوی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45.6" customHeight="1" x14ac:dyDescent="0.4">
      <c r="A3" s="126" t="str">
        <f>سهام!A3</f>
        <v>به تاریخ 31 خرداد 1404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3" ht="45.6" customHeight="1" x14ac:dyDescent="0.4"/>
    <row r="5" spans="1:13" ht="45.6" customHeight="1" x14ac:dyDescent="0.4">
      <c r="A5" s="127" t="s">
        <v>152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3" ht="45.6" customHeight="1" x14ac:dyDescent="0.75">
      <c r="A6" s="16"/>
      <c r="B6" s="16"/>
      <c r="C6" s="133" t="s">
        <v>124</v>
      </c>
      <c r="D6" s="133"/>
      <c r="E6" s="133"/>
      <c r="F6" s="133"/>
      <c r="G6" s="133"/>
      <c r="H6" s="133"/>
      <c r="I6" s="133"/>
      <c r="J6" s="133"/>
      <c r="K6" s="133"/>
    </row>
    <row r="7" spans="1:13" ht="45.6" customHeight="1" thickBot="1" x14ac:dyDescent="0.8">
      <c r="A7" s="20"/>
      <c r="B7" s="20"/>
      <c r="C7" s="28" t="s">
        <v>3</v>
      </c>
      <c r="D7" s="20"/>
      <c r="E7" s="129" t="s">
        <v>4</v>
      </c>
      <c r="F7" s="129"/>
      <c r="G7" s="129"/>
      <c r="H7" s="20"/>
      <c r="I7" s="129" t="s">
        <v>5</v>
      </c>
      <c r="J7" s="129"/>
      <c r="K7" s="129"/>
    </row>
    <row r="8" spans="1:13" ht="45.6" customHeight="1" thickBot="1" x14ac:dyDescent="0.8">
      <c r="A8" s="27" t="s">
        <v>78</v>
      </c>
      <c r="B8" s="20"/>
      <c r="C8" s="27" t="s">
        <v>79</v>
      </c>
      <c r="D8" s="20"/>
      <c r="E8" s="27" t="s">
        <v>80</v>
      </c>
      <c r="F8" s="20"/>
      <c r="G8" s="27" t="s">
        <v>81</v>
      </c>
      <c r="H8" s="20"/>
      <c r="I8" s="27" t="s">
        <v>79</v>
      </c>
      <c r="J8" s="20"/>
      <c r="K8" s="27" t="s">
        <v>14</v>
      </c>
    </row>
    <row r="9" spans="1:13" ht="45.6" customHeight="1" x14ac:dyDescent="0.4">
      <c r="A9" s="12" t="s">
        <v>151</v>
      </c>
      <c r="C9" s="21">
        <v>1687650492</v>
      </c>
      <c r="D9" s="22"/>
      <c r="E9" s="21">
        <v>89338896861</v>
      </c>
      <c r="F9" s="22"/>
      <c r="G9" s="21">
        <v>-4789011200</v>
      </c>
      <c r="H9" s="22"/>
      <c r="I9" s="21">
        <f>SUM(C9:G9)</f>
        <v>86237536153</v>
      </c>
      <c r="J9" s="9"/>
      <c r="K9" s="37">
        <f>I9/$M$9</f>
        <v>2.285145889231854E-2</v>
      </c>
      <c r="L9" s="24">
        <f>SUM(C9:K9)</f>
        <v>172475072306.02286</v>
      </c>
      <c r="M9" s="22">
        <v>3773830658225</v>
      </c>
    </row>
    <row r="10" spans="1:13" ht="45.6" customHeight="1" thickBot="1" x14ac:dyDescent="0.45">
      <c r="A10" s="13" t="s">
        <v>150</v>
      </c>
      <c r="C10" s="25">
        <v>2448363404</v>
      </c>
      <c r="D10" s="22"/>
      <c r="E10" s="25">
        <v>200001101379</v>
      </c>
      <c r="F10" s="22"/>
      <c r="G10" s="25">
        <v>-202419446142</v>
      </c>
      <c r="H10" s="22"/>
      <c r="I10" s="25">
        <f>SUM(C10:G10)</f>
        <v>30018641</v>
      </c>
      <c r="J10" s="9"/>
      <c r="K10" s="31">
        <f>I10/$M$9</f>
        <v>7.9544218378148151E-6</v>
      </c>
      <c r="L10" s="24">
        <f>SUM(C10:K10)</f>
        <v>60037282.000007957</v>
      </c>
    </row>
    <row r="11" spans="1:13" ht="45.6" customHeight="1" thickBot="1" x14ac:dyDescent="0.45">
      <c r="A11" s="13" t="s">
        <v>60</v>
      </c>
      <c r="C11" s="23">
        <f>SUM(C9:C10)</f>
        <v>4136013896</v>
      </c>
      <c r="D11" s="22"/>
      <c r="E11" s="23">
        <f>SUM(E9:E10)</f>
        <v>289339998240</v>
      </c>
      <c r="F11" s="22"/>
      <c r="G11" s="23">
        <f>SUM(G9:G10)</f>
        <v>-207208457342</v>
      </c>
      <c r="H11" s="22"/>
      <c r="I11" s="23">
        <f>SUM(I9:I10)</f>
        <v>86267554794</v>
      </c>
      <c r="J11" s="9"/>
      <c r="K11" s="39">
        <f>SUM(K9:K10)</f>
        <v>2.2859413314156356E-2</v>
      </c>
      <c r="L11" s="24">
        <f>SUM(C11:K11)</f>
        <v>172535109588.02286</v>
      </c>
    </row>
    <row r="12" spans="1:13" ht="16.5" thickTop="1" x14ac:dyDescent="0.4">
      <c r="C12" s="24"/>
      <c r="E12" s="24"/>
      <c r="G12" s="24"/>
      <c r="I12" s="24"/>
      <c r="K12" s="38"/>
    </row>
    <row r="13" spans="1:13" ht="24.75" hidden="1" x14ac:dyDescent="0.4">
      <c r="C13" s="21">
        <v>4136013896</v>
      </c>
      <c r="D13" s="21"/>
      <c r="E13" s="21">
        <v>289339998240</v>
      </c>
      <c r="F13" s="21"/>
      <c r="G13" s="21">
        <v>-207208457342</v>
      </c>
      <c r="H13" s="21"/>
      <c r="I13" s="21">
        <v>86267554794</v>
      </c>
      <c r="K13" s="59">
        <v>2.29E-2</v>
      </c>
    </row>
    <row r="14" spans="1:13" ht="24.75" hidden="1" x14ac:dyDescent="0.4">
      <c r="C14" s="22">
        <f>C13-C11</f>
        <v>0</v>
      </c>
      <c r="D14" s="22"/>
      <c r="E14" s="22">
        <f>E13-E11</f>
        <v>0</v>
      </c>
      <c r="F14" s="22"/>
      <c r="G14" s="22">
        <f>G13-G11</f>
        <v>0</v>
      </c>
      <c r="H14" s="22"/>
      <c r="I14" s="22">
        <f>I13-I11</f>
        <v>0</v>
      </c>
      <c r="K14" s="59">
        <f>K13-K11</f>
        <v>4.0586685843644471E-5</v>
      </c>
    </row>
    <row r="15" spans="1:13" ht="24.75" x14ac:dyDescent="0.4">
      <c r="C15" s="22"/>
      <c r="D15" s="22"/>
      <c r="E15" s="22"/>
      <c r="F15" s="22"/>
      <c r="G15" s="22"/>
      <c r="H15" s="22"/>
      <c r="I15" s="22"/>
    </row>
  </sheetData>
  <sortState xmlns:xlrd2="http://schemas.microsoft.com/office/spreadsheetml/2017/richdata2" ref="A9:K10">
    <sortCondition descending="1" ref="I9:I10"/>
  </sortState>
  <mergeCells count="7">
    <mergeCell ref="A1:K1"/>
    <mergeCell ref="A2:K2"/>
    <mergeCell ref="A3:K3"/>
    <mergeCell ref="I7:K7"/>
    <mergeCell ref="C6:K6"/>
    <mergeCell ref="A5:K5"/>
    <mergeCell ref="E7:G7"/>
  </mergeCells>
  <pageMargins left="0.39" right="0.39" top="0.39" bottom="0.39" header="0" footer="0"/>
  <pageSetup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5"/>
  <sheetViews>
    <sheetView rightToLeft="1" view="pageBreakPreview" topLeftCell="A4" zoomScale="80" zoomScaleNormal="100" zoomScaleSheetLayoutView="80" workbookViewId="0">
      <selection activeCell="A31" sqref="A31"/>
    </sheetView>
  </sheetViews>
  <sheetFormatPr defaultColWidth="8.85546875" defaultRowHeight="15.75" x14ac:dyDescent="0.4"/>
  <cols>
    <col min="1" max="1" width="59.7109375" style="6" bestFit="1" customWidth="1"/>
    <col min="2" max="2" width="1.28515625" style="6" customWidth="1"/>
    <col min="3" max="3" width="30.42578125" style="6" customWidth="1"/>
    <col min="4" max="4" width="1.28515625" style="6" customWidth="1"/>
    <col min="5" max="5" width="28.140625" style="6" customWidth="1"/>
    <col min="6" max="6" width="1.28515625" style="6" customWidth="1"/>
    <col min="7" max="7" width="31" style="6" customWidth="1"/>
    <col min="8" max="8" width="1.28515625" style="6" customWidth="1"/>
    <col min="9" max="9" width="29.28515625" style="6" customWidth="1"/>
    <col min="10" max="10" width="1.42578125" style="6" customWidth="1"/>
    <col min="11" max="11" width="24" style="6" hidden="1" customWidth="1"/>
    <col min="12" max="16384" width="8.85546875" style="6"/>
  </cols>
  <sheetData>
    <row r="1" spans="1:11" ht="46.15" customHeight="1" x14ac:dyDescent="0.4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1" ht="46.15" customHeight="1" x14ac:dyDescent="0.4">
      <c r="A2" s="126" t="s">
        <v>82</v>
      </c>
      <c r="B2" s="126"/>
      <c r="C2" s="126"/>
      <c r="D2" s="126"/>
      <c r="E2" s="126"/>
      <c r="F2" s="126"/>
      <c r="G2" s="126"/>
      <c r="H2" s="126"/>
      <c r="I2" s="126"/>
    </row>
    <row r="3" spans="1:11" ht="46.15" customHeight="1" x14ac:dyDescent="0.4">
      <c r="A3" s="126" t="s">
        <v>161</v>
      </c>
      <c r="B3" s="126"/>
      <c r="C3" s="126"/>
      <c r="D3" s="126"/>
      <c r="E3" s="126"/>
      <c r="F3" s="126"/>
      <c r="G3" s="126"/>
      <c r="H3" s="126"/>
      <c r="I3" s="126"/>
    </row>
    <row r="4" spans="1:11" ht="46.15" customHeight="1" x14ac:dyDescent="0.4"/>
    <row r="5" spans="1:11" ht="46.15" customHeight="1" x14ac:dyDescent="0.4">
      <c r="A5" s="127" t="s">
        <v>154</v>
      </c>
      <c r="B5" s="127"/>
      <c r="C5" s="127"/>
      <c r="D5" s="127"/>
      <c r="E5" s="127"/>
      <c r="F5" s="127"/>
      <c r="G5" s="127"/>
      <c r="H5" s="127"/>
      <c r="I5" s="127"/>
    </row>
    <row r="6" spans="1:11" ht="46.15" customHeight="1" x14ac:dyDescent="0.75">
      <c r="C6" s="134" t="s">
        <v>124</v>
      </c>
      <c r="D6" s="134"/>
      <c r="E6" s="134"/>
      <c r="F6" s="134"/>
      <c r="G6" s="134"/>
      <c r="H6" s="134"/>
      <c r="I6" s="134"/>
    </row>
    <row r="7" spans="1:11" ht="46.15" customHeight="1" thickBot="1" x14ac:dyDescent="0.45">
      <c r="A7" s="27" t="s">
        <v>83</v>
      </c>
      <c r="B7" s="41"/>
      <c r="C7" s="27" t="s">
        <v>84</v>
      </c>
      <c r="D7" s="41"/>
      <c r="E7" s="27" t="s">
        <v>79</v>
      </c>
      <c r="F7" s="41"/>
      <c r="G7" s="27" t="s">
        <v>85</v>
      </c>
      <c r="H7" s="41"/>
      <c r="I7" s="27" t="s">
        <v>86</v>
      </c>
    </row>
    <row r="8" spans="1:11" ht="46.15" customHeight="1" x14ac:dyDescent="0.4">
      <c r="A8" s="13" t="s">
        <v>87</v>
      </c>
      <c r="C8" s="43" t="s">
        <v>155</v>
      </c>
      <c r="D8" s="22"/>
      <c r="E8" s="22">
        <f>'درآمد سرمایه گذاری در سهام'!S146</f>
        <v>344017077961</v>
      </c>
      <c r="F8" s="9"/>
      <c r="G8" s="30">
        <f>E8/$E$11</f>
        <v>0.99510817897083481</v>
      </c>
      <c r="H8" s="30"/>
      <c r="I8" s="30">
        <f>E8/$K$8</f>
        <v>9.1158589008550395E-2</v>
      </c>
      <c r="K8" s="22">
        <v>3773830658225</v>
      </c>
    </row>
    <row r="9" spans="1:11" ht="46.15" customHeight="1" x14ac:dyDescent="0.4">
      <c r="A9" s="13" t="s">
        <v>153</v>
      </c>
      <c r="C9" s="43" t="s">
        <v>156</v>
      </c>
      <c r="D9" s="22"/>
      <c r="E9" s="22">
        <f>'درآمد سپرده بانکی'!G12</f>
        <v>549663129</v>
      </c>
      <c r="F9" s="9"/>
      <c r="G9" s="30">
        <f t="shared" ref="G9:G10" si="0">E9/$E$11</f>
        <v>1.5899625640347123E-3</v>
      </c>
      <c r="H9" s="30"/>
      <c r="I9" s="30">
        <f t="shared" ref="I9:I10" si="1">E9/$K$8</f>
        <v>1.4565124373082787E-4</v>
      </c>
    </row>
    <row r="10" spans="1:11" ht="46.15" customHeight="1" thickBot="1" x14ac:dyDescent="0.45">
      <c r="A10" s="13" t="s">
        <v>88</v>
      </c>
      <c r="C10" s="43" t="s">
        <v>157</v>
      </c>
      <c r="D10" s="22"/>
      <c r="E10" s="25">
        <f>'سایر درآمدها'!E10</f>
        <v>1141479615</v>
      </c>
      <c r="F10" s="9"/>
      <c r="G10" s="31">
        <f t="shared" si="0"/>
        <v>3.3018584651304784E-3</v>
      </c>
      <c r="H10" s="30"/>
      <c r="I10" s="31">
        <f t="shared" si="1"/>
        <v>3.0247239963249661E-4</v>
      </c>
    </row>
    <row r="11" spans="1:11" ht="46.15" customHeight="1" thickBot="1" x14ac:dyDescent="0.45">
      <c r="A11" s="13" t="s">
        <v>60</v>
      </c>
      <c r="C11" s="22"/>
      <c r="D11" s="22"/>
      <c r="E11" s="40">
        <f>SUM(E8:E10)</f>
        <v>345708220705</v>
      </c>
      <c r="F11" s="9"/>
      <c r="G11" s="42">
        <f>SUM(G8:G10)</f>
        <v>1</v>
      </c>
      <c r="H11" s="30"/>
      <c r="I11" s="39">
        <f>SUM(I8:I10)</f>
        <v>9.160671265191371E-2</v>
      </c>
    </row>
    <row r="12" spans="1:11" ht="16.5" thickTop="1" x14ac:dyDescent="0.4"/>
    <row r="13" spans="1:11" ht="24.75" hidden="1" x14ac:dyDescent="0.4">
      <c r="E13" s="22">
        <v>345708220705</v>
      </c>
    </row>
    <row r="14" spans="1:11" ht="24.75" hidden="1" x14ac:dyDescent="0.4">
      <c r="E14" s="22">
        <f>E13-E11</f>
        <v>0</v>
      </c>
    </row>
    <row r="15" spans="1:11" ht="24.75" x14ac:dyDescent="0.4">
      <c r="E15" s="22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72"/>
  <sheetViews>
    <sheetView rightToLeft="1" view="pageBreakPreview" zoomScale="70" zoomScaleNormal="100" zoomScaleSheetLayoutView="70" workbookViewId="0">
      <selection activeCell="C125" sqref="C125:U125"/>
    </sheetView>
  </sheetViews>
  <sheetFormatPr defaultColWidth="8.85546875" defaultRowHeight="15.75" x14ac:dyDescent="0.4"/>
  <cols>
    <col min="1" max="1" width="65.7109375" style="6" bestFit="1" customWidth="1"/>
    <col min="2" max="2" width="1.42578125" style="6" customWidth="1"/>
    <col min="3" max="3" width="22.5703125" style="6" bestFit="1" customWidth="1"/>
    <col min="4" max="4" width="1.42578125" style="6" customWidth="1"/>
    <col min="5" max="5" width="24" style="6" bestFit="1" customWidth="1"/>
    <col min="6" max="6" width="1.42578125" style="6" customWidth="1"/>
    <col min="7" max="7" width="21.85546875" style="6" bestFit="1" customWidth="1"/>
    <col min="8" max="8" width="1.42578125" style="6" customWidth="1"/>
    <col min="9" max="9" width="22.7109375" style="6" bestFit="1" customWidth="1"/>
    <col min="10" max="10" width="1.42578125" style="6" customWidth="1"/>
    <col min="11" max="11" width="27.85546875" style="6" bestFit="1" customWidth="1"/>
    <col min="12" max="12" width="1.42578125" style="6" customWidth="1"/>
    <col min="13" max="13" width="22.5703125" style="6" bestFit="1" customWidth="1"/>
    <col min="14" max="14" width="1.42578125" style="6" customWidth="1"/>
    <col min="15" max="15" width="24" style="6" bestFit="1" customWidth="1"/>
    <col min="16" max="16" width="1.42578125" style="6" customWidth="1"/>
    <col min="17" max="17" width="21.85546875" style="6" bestFit="1" customWidth="1"/>
    <col min="18" max="18" width="1.42578125" style="6" customWidth="1"/>
    <col min="19" max="19" width="21.85546875" style="6" bestFit="1" customWidth="1"/>
    <col min="20" max="20" width="1.42578125" style="6" customWidth="1"/>
    <col min="21" max="21" width="27.85546875" style="6" bestFit="1" customWidth="1"/>
    <col min="22" max="22" width="1.42578125" style="6" customWidth="1"/>
    <col min="23" max="23" width="16.140625" style="6" customWidth="1"/>
    <col min="24" max="16384" width="8.85546875" style="6"/>
  </cols>
  <sheetData>
    <row r="1" spans="1:21" ht="43.15" customHeight="1" x14ac:dyDescent="0.4">
      <c r="A1" s="126" t="str">
        <f>درآمد!A1</f>
        <v>صندوق سرمایه گذاری بخشی پتروشیمی دماوند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1" ht="43.15" customHeight="1" x14ac:dyDescent="0.4">
      <c r="A2" s="126" t="str">
        <f>درآمد!A2</f>
        <v>صورت وضعیت درآمدها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1" ht="43.15" customHeight="1" x14ac:dyDescent="0.4">
      <c r="A3" s="126" t="str">
        <f>درآمد!A3</f>
        <v>یک ماهه منتهی به 31 خرداد 1404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1" ht="43.15" customHeight="1" x14ac:dyDescent="0.4"/>
    <row r="5" spans="1:21" ht="43.15" customHeight="1" x14ac:dyDescent="0.4">
      <c r="A5" s="127" t="s">
        <v>162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ht="43.15" customHeight="1" x14ac:dyDescent="0.75">
      <c r="A6" s="1"/>
      <c r="B6" s="1"/>
      <c r="C6" s="128" t="s">
        <v>124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spans="1:21" ht="43.15" customHeight="1" thickBot="1" x14ac:dyDescent="0.8">
      <c r="C7" s="129" t="s">
        <v>159</v>
      </c>
      <c r="D7" s="129"/>
      <c r="E7" s="129"/>
      <c r="F7" s="129"/>
      <c r="G7" s="129"/>
      <c r="H7" s="129"/>
      <c r="I7" s="129"/>
      <c r="J7" s="129"/>
      <c r="K7" s="129"/>
      <c r="L7" s="18"/>
      <c r="M7" s="129" t="s">
        <v>160</v>
      </c>
      <c r="N7" s="129"/>
      <c r="O7" s="129"/>
      <c r="P7" s="129"/>
      <c r="Q7" s="129"/>
      <c r="R7" s="129"/>
      <c r="S7" s="129"/>
      <c r="T7" s="129"/>
      <c r="U7" s="129"/>
    </row>
    <row r="8" spans="1:21" ht="43.15" customHeight="1" thickBot="1" x14ac:dyDescent="0.8">
      <c r="A8" s="135" t="s">
        <v>89</v>
      </c>
      <c r="B8" s="20"/>
      <c r="C8" s="44" t="s">
        <v>90</v>
      </c>
      <c r="D8" s="20"/>
      <c r="E8" s="44" t="s">
        <v>91</v>
      </c>
      <c r="F8" s="20"/>
      <c r="G8" s="44" t="s">
        <v>92</v>
      </c>
      <c r="H8" s="48"/>
      <c r="I8" s="131" t="s">
        <v>60</v>
      </c>
      <c r="J8" s="131"/>
      <c r="K8" s="131"/>
      <c r="L8" s="20"/>
      <c r="M8" s="44" t="s">
        <v>90</v>
      </c>
      <c r="N8" s="20"/>
      <c r="O8" s="44" t="s">
        <v>91</v>
      </c>
      <c r="P8" s="20"/>
      <c r="Q8" s="44" t="s">
        <v>92</v>
      </c>
      <c r="R8" s="48"/>
      <c r="S8" s="131" t="s">
        <v>60</v>
      </c>
      <c r="T8" s="131"/>
      <c r="U8" s="131"/>
    </row>
    <row r="9" spans="1:21" ht="43.15" customHeight="1" thickBot="1" x14ac:dyDescent="0.8">
      <c r="A9" s="131"/>
      <c r="B9" s="20"/>
      <c r="C9" s="27" t="s">
        <v>164</v>
      </c>
      <c r="D9" s="19"/>
      <c r="E9" s="27" t="s">
        <v>165</v>
      </c>
      <c r="F9" s="19"/>
      <c r="G9" s="27" t="s">
        <v>166</v>
      </c>
      <c r="H9" s="20"/>
      <c r="I9" s="27" t="s">
        <v>79</v>
      </c>
      <c r="J9" s="48"/>
      <c r="K9" s="27" t="s">
        <v>85</v>
      </c>
      <c r="L9" s="20"/>
      <c r="M9" s="27" t="s">
        <v>164</v>
      </c>
      <c r="N9" s="19"/>
      <c r="O9" s="27" t="s">
        <v>165</v>
      </c>
      <c r="P9" s="19"/>
      <c r="Q9" s="27" t="s">
        <v>166</v>
      </c>
      <c r="R9" s="20"/>
      <c r="S9" s="27" t="s">
        <v>79</v>
      </c>
      <c r="T9" s="48"/>
      <c r="U9" s="27" t="s">
        <v>85</v>
      </c>
    </row>
    <row r="10" spans="1:21" ht="43.15" customHeight="1" x14ac:dyDescent="0.4">
      <c r="A10" s="77" t="s">
        <v>38</v>
      </c>
      <c r="C10" s="22">
        <v>23406704000</v>
      </c>
      <c r="D10" s="22"/>
      <c r="E10" s="22">
        <v>-27081542522</v>
      </c>
      <c r="F10" s="22"/>
      <c r="G10" s="22">
        <v>0</v>
      </c>
      <c r="H10" s="22"/>
      <c r="I10" s="22">
        <f t="shared" ref="I10:I20" si="0">SUM(C10:G10)</f>
        <v>-3674838522</v>
      </c>
      <c r="J10" s="9"/>
      <c r="K10" s="30">
        <f t="shared" ref="K10:K20" si="1">I10/$I$146</f>
        <v>2.1506411242389174E-2</v>
      </c>
      <c r="L10" s="9"/>
      <c r="M10" s="22">
        <v>23406704000</v>
      </c>
      <c r="N10" s="22"/>
      <c r="O10" s="22">
        <v>31438608013</v>
      </c>
      <c r="P10" s="22"/>
      <c r="Q10" s="22">
        <v>1362104972</v>
      </c>
      <c r="R10" s="22"/>
      <c r="S10" s="22">
        <f t="shared" ref="S10:S27" si="2">SUM(M10:Q10)</f>
        <v>56207416985</v>
      </c>
      <c r="T10" s="9"/>
      <c r="U10" s="30">
        <f t="shared" ref="U10:U27" si="3">S10/$S$146</f>
        <v>0.16338554271242323</v>
      </c>
    </row>
    <row r="11" spans="1:21" ht="43.15" customHeight="1" x14ac:dyDescent="0.4">
      <c r="A11" s="77" t="s">
        <v>197</v>
      </c>
      <c r="C11" s="22">
        <v>0</v>
      </c>
      <c r="D11" s="22"/>
      <c r="E11" s="47">
        <v>-43214441161</v>
      </c>
      <c r="F11" s="22"/>
      <c r="G11" s="47">
        <v>52249851351</v>
      </c>
      <c r="H11" s="22"/>
      <c r="I11" s="47">
        <f t="shared" si="0"/>
        <v>9035410190</v>
      </c>
      <c r="J11" s="9"/>
      <c r="K11" s="59">
        <f t="shared" si="1"/>
        <v>-5.287830910841141E-2</v>
      </c>
      <c r="L11" s="9"/>
      <c r="M11" s="22">
        <v>0</v>
      </c>
      <c r="N11" s="22"/>
      <c r="O11" s="22">
        <v>0</v>
      </c>
      <c r="P11" s="22"/>
      <c r="Q11" s="47">
        <v>51768353810</v>
      </c>
      <c r="R11" s="22"/>
      <c r="S11" s="47">
        <f t="shared" si="2"/>
        <v>51768353810</v>
      </c>
      <c r="T11" s="9"/>
      <c r="U11" s="59">
        <f t="shared" si="3"/>
        <v>0.150481929899622</v>
      </c>
    </row>
    <row r="12" spans="1:21" ht="43.15" customHeight="1" x14ac:dyDescent="0.4">
      <c r="A12" s="77" t="s">
        <v>46</v>
      </c>
      <c r="C12" s="22">
        <v>0</v>
      </c>
      <c r="D12" s="22"/>
      <c r="E12" s="22">
        <v>-30174194050</v>
      </c>
      <c r="F12" s="22"/>
      <c r="G12" s="22">
        <v>0</v>
      </c>
      <c r="H12" s="22"/>
      <c r="I12" s="22">
        <f t="shared" si="0"/>
        <v>-30174194050</v>
      </c>
      <c r="J12" s="9"/>
      <c r="K12" s="30">
        <f t="shared" si="1"/>
        <v>0.17658969836687496</v>
      </c>
      <c r="L12" s="9"/>
      <c r="M12" s="22">
        <v>0</v>
      </c>
      <c r="N12" s="22"/>
      <c r="O12" s="22">
        <v>37397713231</v>
      </c>
      <c r="P12" s="22"/>
      <c r="Q12" s="22">
        <v>556388360</v>
      </c>
      <c r="R12" s="22"/>
      <c r="S12" s="22">
        <f t="shared" si="2"/>
        <v>37954101591</v>
      </c>
      <c r="T12" s="9"/>
      <c r="U12" s="30">
        <f t="shared" si="3"/>
        <v>0.11032621350066442</v>
      </c>
    </row>
    <row r="13" spans="1:21" ht="43.15" customHeight="1" x14ac:dyDescent="0.4">
      <c r="A13" s="77" t="s">
        <v>22</v>
      </c>
      <c r="C13" s="22">
        <v>0</v>
      </c>
      <c r="D13" s="22"/>
      <c r="E13" s="22">
        <v>-935487712</v>
      </c>
      <c r="F13" s="22"/>
      <c r="G13" s="22">
        <v>0</v>
      </c>
      <c r="H13" s="22"/>
      <c r="I13" s="22">
        <f t="shared" si="0"/>
        <v>-935487712</v>
      </c>
      <c r="J13" s="9"/>
      <c r="K13" s="30">
        <f t="shared" si="1"/>
        <v>5.4747938789767936E-3</v>
      </c>
      <c r="L13" s="9"/>
      <c r="M13" s="22">
        <v>0</v>
      </c>
      <c r="N13" s="22"/>
      <c r="O13" s="22">
        <v>-180651665</v>
      </c>
      <c r="P13" s="22"/>
      <c r="Q13" s="22">
        <v>29235070965</v>
      </c>
      <c r="R13" s="22"/>
      <c r="S13" s="22">
        <f t="shared" si="2"/>
        <v>29054419300</v>
      </c>
      <c r="T13" s="9"/>
      <c r="U13" s="30">
        <f t="shared" si="3"/>
        <v>8.4456328366621952E-2</v>
      </c>
    </row>
    <row r="14" spans="1:21" ht="43.15" customHeight="1" x14ac:dyDescent="0.4">
      <c r="A14" s="77" t="s">
        <v>58</v>
      </c>
      <c r="C14" s="22">
        <v>0</v>
      </c>
      <c r="D14" s="22"/>
      <c r="E14" s="22">
        <v>3594124457</v>
      </c>
      <c r="F14" s="22"/>
      <c r="G14" s="22">
        <v>0</v>
      </c>
      <c r="H14" s="22"/>
      <c r="I14" s="22">
        <f t="shared" si="0"/>
        <v>3594124457</v>
      </c>
      <c r="J14" s="9"/>
      <c r="K14" s="30">
        <f t="shared" si="1"/>
        <v>-2.1034044942606786E-2</v>
      </c>
      <c r="L14" s="9"/>
      <c r="M14" s="22">
        <v>11136163500</v>
      </c>
      <c r="N14" s="22"/>
      <c r="O14" s="22">
        <v>12755423094</v>
      </c>
      <c r="P14" s="22"/>
      <c r="Q14" s="22">
        <v>0</v>
      </c>
      <c r="R14" s="22"/>
      <c r="S14" s="22">
        <f t="shared" si="2"/>
        <v>23891586594</v>
      </c>
      <c r="T14" s="9"/>
      <c r="U14" s="30">
        <f t="shared" si="3"/>
        <v>6.9448838806509788E-2</v>
      </c>
    </row>
    <row r="15" spans="1:21" ht="43.15" customHeight="1" x14ac:dyDescent="0.4">
      <c r="A15" s="77" t="s">
        <v>196</v>
      </c>
      <c r="C15" s="22">
        <v>0</v>
      </c>
      <c r="D15" s="22"/>
      <c r="E15" s="47">
        <v>-11269640634</v>
      </c>
      <c r="F15" s="22"/>
      <c r="G15" s="47">
        <v>23663718317</v>
      </c>
      <c r="H15" s="22"/>
      <c r="I15" s="47">
        <f t="shared" si="0"/>
        <v>12394077683</v>
      </c>
      <c r="J15" s="9"/>
      <c r="K15" s="59">
        <f t="shared" si="1"/>
        <v>-7.2534379408771193E-2</v>
      </c>
      <c r="L15" s="9"/>
      <c r="M15" s="22">
        <v>0</v>
      </c>
      <c r="N15" s="22"/>
      <c r="O15" s="22">
        <v>0</v>
      </c>
      <c r="P15" s="22"/>
      <c r="Q15" s="47">
        <v>23675174711</v>
      </c>
      <c r="R15" s="22"/>
      <c r="S15" s="47">
        <f t="shared" si="2"/>
        <v>23675174711</v>
      </c>
      <c r="T15" s="9"/>
      <c r="U15" s="59">
        <f t="shared" si="3"/>
        <v>6.881976572594449E-2</v>
      </c>
    </row>
    <row r="16" spans="1:21" ht="43.15" customHeight="1" x14ac:dyDescent="0.4">
      <c r="A16" s="77" t="s">
        <v>195</v>
      </c>
      <c r="C16" s="22">
        <v>0</v>
      </c>
      <c r="D16" s="22"/>
      <c r="E16" s="47">
        <v>-8207613562</v>
      </c>
      <c r="F16" s="47"/>
      <c r="G16" s="47">
        <v>18072244036</v>
      </c>
      <c r="H16" s="47"/>
      <c r="I16" s="47">
        <f t="shared" si="0"/>
        <v>9864630474</v>
      </c>
      <c r="J16" s="46"/>
      <c r="K16" s="59">
        <f t="shared" si="1"/>
        <v>-5.7731189672134517E-2</v>
      </c>
      <c r="L16" s="46"/>
      <c r="M16" s="22">
        <v>0</v>
      </c>
      <c r="N16" s="47"/>
      <c r="O16" s="22">
        <v>0</v>
      </c>
      <c r="P16" s="47"/>
      <c r="Q16" s="47">
        <v>18072244036</v>
      </c>
      <c r="R16" s="47"/>
      <c r="S16" s="47">
        <f t="shared" si="2"/>
        <v>18072244036</v>
      </c>
      <c r="T16" s="46"/>
      <c r="U16" s="59">
        <f t="shared" si="3"/>
        <v>5.2532985115491232E-2</v>
      </c>
    </row>
    <row r="17" spans="1:21" ht="43.15" customHeight="1" x14ac:dyDescent="0.4">
      <c r="A17" s="77" t="s">
        <v>31</v>
      </c>
      <c r="C17" s="22">
        <v>0</v>
      </c>
      <c r="D17" s="22"/>
      <c r="E17" s="22">
        <v>-5311092687</v>
      </c>
      <c r="F17" s="22"/>
      <c r="G17" s="22">
        <v>0</v>
      </c>
      <c r="H17" s="22"/>
      <c r="I17" s="22">
        <f t="shared" si="0"/>
        <v>-5311092687</v>
      </c>
      <c r="J17" s="9"/>
      <c r="K17" s="30">
        <f t="shared" si="1"/>
        <v>3.1082329955250135E-2</v>
      </c>
      <c r="L17" s="9"/>
      <c r="M17" s="22">
        <v>0</v>
      </c>
      <c r="N17" s="22"/>
      <c r="O17" s="22">
        <v>11533790841</v>
      </c>
      <c r="P17" s="22"/>
      <c r="Q17" s="22">
        <v>6243227330</v>
      </c>
      <c r="R17" s="22"/>
      <c r="S17" s="22">
        <f t="shared" si="2"/>
        <v>17777018171</v>
      </c>
      <c r="T17" s="9"/>
      <c r="U17" s="30">
        <f t="shared" si="3"/>
        <v>5.1674812995810976E-2</v>
      </c>
    </row>
    <row r="18" spans="1:21" ht="43.15" customHeight="1" x14ac:dyDescent="0.4">
      <c r="A18" s="77" t="s">
        <v>48</v>
      </c>
      <c r="C18" s="22">
        <v>0</v>
      </c>
      <c r="D18" s="22"/>
      <c r="E18" s="22">
        <v>-875469101</v>
      </c>
      <c r="F18" s="22"/>
      <c r="G18" s="22">
        <v>0</v>
      </c>
      <c r="H18" s="22"/>
      <c r="I18" s="22">
        <f t="shared" si="0"/>
        <v>-875469101</v>
      </c>
      <c r="J18" s="9"/>
      <c r="K18" s="30">
        <f t="shared" si="1"/>
        <v>5.1235444505636826E-3</v>
      </c>
      <c r="L18" s="9"/>
      <c r="M18" s="22">
        <v>0</v>
      </c>
      <c r="N18" s="22"/>
      <c r="O18" s="22">
        <v>16425787575</v>
      </c>
      <c r="P18" s="22"/>
      <c r="Q18" s="22">
        <v>0</v>
      </c>
      <c r="R18" s="22"/>
      <c r="S18" s="22">
        <f t="shared" si="2"/>
        <v>16425787575</v>
      </c>
      <c r="T18" s="9"/>
      <c r="U18" s="30">
        <f t="shared" si="3"/>
        <v>4.7747012073807958E-2</v>
      </c>
    </row>
    <row r="19" spans="1:21" ht="43.15" customHeight="1" x14ac:dyDescent="0.4">
      <c r="A19" s="77" t="s">
        <v>194</v>
      </c>
      <c r="C19" s="22">
        <v>0</v>
      </c>
      <c r="D19" s="22"/>
      <c r="E19" s="47">
        <v>-8070034168</v>
      </c>
      <c r="F19" s="47"/>
      <c r="G19" s="47">
        <v>16340590247</v>
      </c>
      <c r="H19" s="47"/>
      <c r="I19" s="47">
        <f t="shared" si="0"/>
        <v>8270556079</v>
      </c>
      <c r="J19" s="46"/>
      <c r="K19" s="59">
        <f t="shared" si="1"/>
        <v>-4.8402121392101739E-2</v>
      </c>
      <c r="L19" s="46"/>
      <c r="M19" s="22">
        <v>0</v>
      </c>
      <c r="N19" s="47"/>
      <c r="O19" s="22">
        <v>0</v>
      </c>
      <c r="P19" s="47"/>
      <c r="Q19" s="47">
        <v>16340590247</v>
      </c>
      <c r="R19" s="47"/>
      <c r="S19" s="47">
        <f t="shared" si="2"/>
        <v>16340590247</v>
      </c>
      <c r="T19" s="46"/>
      <c r="U19" s="59">
        <f t="shared" si="3"/>
        <v>4.7499357717504E-2</v>
      </c>
    </row>
    <row r="20" spans="1:21" ht="43.15" customHeight="1" x14ac:dyDescent="0.4">
      <c r="A20" s="77" t="s">
        <v>23</v>
      </c>
      <c r="C20" s="22">
        <v>0</v>
      </c>
      <c r="D20" s="22"/>
      <c r="E20" s="22">
        <v>3618342000</v>
      </c>
      <c r="F20" s="22"/>
      <c r="G20" s="22">
        <v>0</v>
      </c>
      <c r="H20" s="22"/>
      <c r="I20" s="22">
        <f t="shared" si="0"/>
        <v>3618342000</v>
      </c>
      <c r="J20" s="9"/>
      <c r="K20" s="30">
        <f t="shared" si="1"/>
        <v>-2.1175774282799611E-2</v>
      </c>
      <c r="L20" s="9"/>
      <c r="M20" s="22">
        <v>0</v>
      </c>
      <c r="N20" s="22"/>
      <c r="O20" s="22">
        <v>15985318050</v>
      </c>
      <c r="P20" s="22"/>
      <c r="Q20" s="22">
        <v>0</v>
      </c>
      <c r="R20" s="22"/>
      <c r="S20" s="22">
        <f t="shared" si="2"/>
        <v>15985318050</v>
      </c>
      <c r="T20" s="9"/>
      <c r="U20" s="30">
        <f t="shared" si="3"/>
        <v>4.6466640972435094E-2</v>
      </c>
    </row>
    <row r="21" spans="1:21" ht="43.15" customHeight="1" x14ac:dyDescent="0.4">
      <c r="A21" s="77" t="s">
        <v>200</v>
      </c>
      <c r="C21" s="22">
        <v>0</v>
      </c>
      <c r="D21" s="22"/>
      <c r="E21" s="22">
        <v>0</v>
      </c>
      <c r="F21" s="22"/>
      <c r="G21" s="22">
        <v>0</v>
      </c>
      <c r="H21" s="22"/>
      <c r="I21" s="22">
        <v>0</v>
      </c>
      <c r="J21" s="9"/>
      <c r="K21" s="22">
        <v>0</v>
      </c>
      <c r="L21" s="9"/>
      <c r="M21" s="22">
        <v>0</v>
      </c>
      <c r="N21" s="22"/>
      <c r="O21" s="22">
        <v>0</v>
      </c>
      <c r="P21" s="22"/>
      <c r="Q21" s="47">
        <v>12941727333</v>
      </c>
      <c r="R21" s="22"/>
      <c r="S21" s="47">
        <f t="shared" si="2"/>
        <v>12941727333</v>
      </c>
      <c r="T21" s="9"/>
      <c r="U21" s="59">
        <f t="shared" si="3"/>
        <v>3.761943276103042E-2</v>
      </c>
    </row>
    <row r="22" spans="1:21" ht="43.15" customHeight="1" x14ac:dyDescent="0.4">
      <c r="A22" s="29" t="s">
        <v>131</v>
      </c>
      <c r="C22" s="22">
        <v>0</v>
      </c>
      <c r="D22" s="22"/>
      <c r="E22" s="22">
        <v>-6023943000</v>
      </c>
      <c r="F22" s="22"/>
      <c r="G22" s="22">
        <v>0</v>
      </c>
      <c r="H22" s="22"/>
      <c r="I22" s="22">
        <f>SUM(C22:G22)</f>
        <v>-6023943000</v>
      </c>
      <c r="J22" s="9"/>
      <c r="K22" s="30">
        <f>I22/$I$146</f>
        <v>3.5254173668616932E-2</v>
      </c>
      <c r="L22" s="9"/>
      <c r="M22" s="22">
        <v>0</v>
      </c>
      <c r="N22" s="22"/>
      <c r="O22" s="22">
        <v>-5793545400</v>
      </c>
      <c r="P22" s="22"/>
      <c r="Q22" s="22">
        <v>18400381690</v>
      </c>
      <c r="R22" s="22"/>
      <c r="S22" s="22">
        <f t="shared" si="2"/>
        <v>12606836290</v>
      </c>
      <c r="T22" s="9"/>
      <c r="U22" s="30">
        <f t="shared" si="3"/>
        <v>3.6645960615447101E-2</v>
      </c>
    </row>
    <row r="23" spans="1:21" ht="43.15" customHeight="1" x14ac:dyDescent="0.4">
      <c r="A23" s="77" t="s">
        <v>57</v>
      </c>
      <c r="C23" s="22">
        <v>0</v>
      </c>
      <c r="D23" s="22"/>
      <c r="E23" s="22">
        <v>5996743424</v>
      </c>
      <c r="F23" s="22"/>
      <c r="G23" s="22">
        <v>414804386</v>
      </c>
      <c r="H23" s="22"/>
      <c r="I23" s="22">
        <f>SUM(C23:G23)</f>
        <v>6411547810</v>
      </c>
      <c r="J23" s="9"/>
      <c r="K23" s="30">
        <f>I23/$I$146</f>
        <v>-3.7522569516076194E-2</v>
      </c>
      <c r="L23" s="9"/>
      <c r="M23" s="22">
        <v>0</v>
      </c>
      <c r="N23" s="22"/>
      <c r="O23" s="22">
        <v>10870130606</v>
      </c>
      <c r="P23" s="22"/>
      <c r="Q23" s="22">
        <v>414804386</v>
      </c>
      <c r="R23" s="22"/>
      <c r="S23" s="22">
        <f t="shared" si="2"/>
        <v>11284934992</v>
      </c>
      <c r="T23" s="9"/>
      <c r="U23" s="30">
        <f t="shared" si="3"/>
        <v>3.2803415048131224E-2</v>
      </c>
    </row>
    <row r="24" spans="1:21" ht="43.15" customHeight="1" x14ac:dyDescent="0.4">
      <c r="A24" s="77" t="s">
        <v>33</v>
      </c>
      <c r="C24" s="22">
        <v>0</v>
      </c>
      <c r="D24" s="22"/>
      <c r="E24" s="22">
        <v>9299778174</v>
      </c>
      <c r="F24" s="22"/>
      <c r="G24" s="22">
        <v>0</v>
      </c>
      <c r="H24" s="22"/>
      <c r="I24" s="22">
        <f>SUM(C24:G24)</f>
        <v>9299778174</v>
      </c>
      <c r="J24" s="9"/>
      <c r="K24" s="30">
        <f>I24/$I$146</f>
        <v>-5.4425480922679598E-2</v>
      </c>
      <c r="L24" s="9"/>
      <c r="M24" s="22">
        <v>0</v>
      </c>
      <c r="N24" s="22"/>
      <c r="O24" s="22">
        <v>10684851519</v>
      </c>
      <c r="P24" s="22"/>
      <c r="Q24" s="22">
        <v>0</v>
      </c>
      <c r="R24" s="22"/>
      <c r="S24" s="22">
        <f t="shared" si="2"/>
        <v>10684851519</v>
      </c>
      <c r="T24" s="9"/>
      <c r="U24" s="30">
        <f t="shared" si="3"/>
        <v>3.1059072945824232E-2</v>
      </c>
    </row>
    <row r="25" spans="1:21" ht="43.15" customHeight="1" x14ac:dyDescent="0.4">
      <c r="A25" s="77" t="s">
        <v>201</v>
      </c>
      <c r="C25" s="22">
        <v>0</v>
      </c>
      <c r="D25" s="22"/>
      <c r="E25" s="22">
        <v>0</v>
      </c>
      <c r="F25" s="22"/>
      <c r="G25" s="22">
        <v>0</v>
      </c>
      <c r="H25" s="22"/>
      <c r="I25" s="22">
        <v>0</v>
      </c>
      <c r="J25" s="9"/>
      <c r="K25" s="22">
        <v>0</v>
      </c>
      <c r="L25" s="9"/>
      <c r="M25" s="22">
        <v>0</v>
      </c>
      <c r="N25" s="22"/>
      <c r="O25" s="22">
        <v>0</v>
      </c>
      <c r="P25" s="22"/>
      <c r="Q25" s="47">
        <v>10041497421</v>
      </c>
      <c r="R25" s="22"/>
      <c r="S25" s="47">
        <f t="shared" si="2"/>
        <v>10041497421</v>
      </c>
      <c r="T25" s="9"/>
      <c r="U25" s="59">
        <f t="shared" si="3"/>
        <v>2.9188950387336203E-2</v>
      </c>
    </row>
    <row r="26" spans="1:21" ht="43.15" customHeight="1" x14ac:dyDescent="0.4">
      <c r="A26" s="77" t="s">
        <v>45</v>
      </c>
      <c r="C26" s="22">
        <v>0</v>
      </c>
      <c r="D26" s="22"/>
      <c r="E26" s="22">
        <v>-3674760850</v>
      </c>
      <c r="F26" s="22"/>
      <c r="G26" s="22">
        <v>2057903088</v>
      </c>
      <c r="H26" s="22"/>
      <c r="I26" s="22">
        <f>SUM(C26:G26)</f>
        <v>-1616857762</v>
      </c>
      <c r="J26" s="9"/>
      <c r="K26" s="30">
        <f>I26/$I$146</f>
        <v>9.4624043320129872E-3</v>
      </c>
      <c r="L26" s="9"/>
      <c r="M26" s="22">
        <v>1829673440</v>
      </c>
      <c r="N26" s="22"/>
      <c r="O26" s="22">
        <v>0</v>
      </c>
      <c r="P26" s="22"/>
      <c r="Q26" s="22">
        <v>7288426625</v>
      </c>
      <c r="R26" s="22"/>
      <c r="S26" s="22">
        <f t="shared" si="2"/>
        <v>9118100065</v>
      </c>
      <c r="T26" s="9"/>
      <c r="U26" s="30">
        <f t="shared" si="3"/>
        <v>2.650478900362524E-2</v>
      </c>
    </row>
    <row r="27" spans="1:21" ht="43.15" customHeight="1" thickBot="1" x14ac:dyDescent="0.45">
      <c r="A27" s="77" t="s">
        <v>192</v>
      </c>
      <c r="C27" s="25">
        <v>0</v>
      </c>
      <c r="D27" s="22"/>
      <c r="E27" s="25">
        <v>-2748330117</v>
      </c>
      <c r="F27" s="47"/>
      <c r="G27" s="25">
        <v>8694525681</v>
      </c>
      <c r="H27" s="47"/>
      <c r="I27" s="25">
        <f>SUM(C27:G27)</f>
        <v>5946195564</v>
      </c>
      <c r="J27" s="46"/>
      <c r="K27" s="31">
        <f>I27/$I$146</f>
        <v>-3.4799169095858916E-2</v>
      </c>
      <c r="L27" s="46"/>
      <c r="M27" s="25">
        <v>0</v>
      </c>
      <c r="N27" s="47"/>
      <c r="O27" s="25">
        <v>0</v>
      </c>
      <c r="P27" s="47"/>
      <c r="Q27" s="25">
        <v>8694525681</v>
      </c>
      <c r="R27" s="47"/>
      <c r="S27" s="25">
        <f t="shared" si="2"/>
        <v>8694525681</v>
      </c>
      <c r="T27" s="46"/>
      <c r="U27" s="31">
        <f t="shared" si="3"/>
        <v>2.5273529246084891E-2</v>
      </c>
    </row>
    <row r="28" spans="1:21" ht="43.15" customHeight="1" thickBot="1" x14ac:dyDescent="0.45">
      <c r="A28" s="77" t="s">
        <v>132</v>
      </c>
      <c r="C28" s="25">
        <f>SUM(C10:C27)</f>
        <v>23406704000</v>
      </c>
      <c r="D28" s="22"/>
      <c r="E28" s="25">
        <f>SUM(E10:E27)</f>
        <v>-125077561509</v>
      </c>
      <c r="F28" s="47"/>
      <c r="G28" s="25">
        <f>SUM(G10:G27)</f>
        <v>121493637106</v>
      </c>
      <c r="H28" s="47"/>
      <c r="I28" s="25">
        <f>SUM(I10:I27)</f>
        <v>19822779597</v>
      </c>
      <c r="J28" s="46"/>
      <c r="K28" s="31">
        <f>SUM(K10:K27)</f>
        <v>-0.11600968244675533</v>
      </c>
      <c r="L28" s="46"/>
      <c r="M28" s="25">
        <f>SUM(M10:M27)</f>
        <v>36372540940</v>
      </c>
      <c r="N28" s="47"/>
      <c r="O28" s="25">
        <f>SUM(O10:O27)</f>
        <v>141117425864</v>
      </c>
      <c r="P28" s="47"/>
      <c r="Q28" s="25">
        <f>SUM(Q10:Q27)</f>
        <v>205034517567</v>
      </c>
      <c r="R28" s="47"/>
      <c r="S28" s="25">
        <f>SUM(S10:S27)</f>
        <v>382524484371</v>
      </c>
      <c r="T28" s="46"/>
      <c r="U28" s="31">
        <f>SUM(U10:U27)</f>
        <v>1.1119345778943144</v>
      </c>
    </row>
    <row r="29" spans="1:21" ht="40.15" customHeight="1" x14ac:dyDescent="0.4">
      <c r="A29" s="77"/>
      <c r="C29" s="22"/>
      <c r="D29" s="22"/>
      <c r="E29" s="47"/>
      <c r="F29" s="47"/>
      <c r="G29" s="47"/>
      <c r="H29" s="47"/>
      <c r="I29" s="47"/>
      <c r="J29" s="46"/>
      <c r="K29" s="59"/>
      <c r="L29" s="46"/>
      <c r="M29" s="47"/>
      <c r="N29" s="47"/>
      <c r="O29" s="47"/>
      <c r="P29" s="47"/>
      <c r="Q29" s="47"/>
      <c r="R29" s="47"/>
      <c r="S29" s="47"/>
      <c r="T29" s="46"/>
      <c r="U29" s="59"/>
    </row>
    <row r="30" spans="1:21" ht="40.15" customHeight="1" x14ac:dyDescent="0.4">
      <c r="A30" s="126" t="s">
        <v>0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</row>
    <row r="31" spans="1:21" ht="40.15" customHeight="1" x14ac:dyDescent="0.4">
      <c r="A31" s="126" t="s">
        <v>82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</row>
    <row r="32" spans="1:21" ht="40.15" customHeight="1" x14ac:dyDescent="0.4">
      <c r="A32" s="126" t="s">
        <v>161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</row>
    <row r="33" spans="1:21" ht="40.15" customHeight="1" x14ac:dyDescent="0.4"/>
    <row r="34" spans="1:21" ht="40.15" customHeight="1" x14ac:dyDescent="0.4">
      <c r="A34" s="127" t="s">
        <v>214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</row>
    <row r="35" spans="1:21" ht="40.15" customHeight="1" x14ac:dyDescent="0.75">
      <c r="A35" s="1"/>
      <c r="B35" s="1"/>
      <c r="C35" s="128" t="s">
        <v>124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1:21" ht="40.15" customHeight="1" thickBot="1" x14ac:dyDescent="0.8">
      <c r="C36" s="129" t="s">
        <v>159</v>
      </c>
      <c r="D36" s="129"/>
      <c r="E36" s="129"/>
      <c r="F36" s="129"/>
      <c r="G36" s="129"/>
      <c r="H36" s="129"/>
      <c r="I36" s="129"/>
      <c r="J36" s="129"/>
      <c r="K36" s="129"/>
      <c r="L36" s="18"/>
      <c r="M36" s="129" t="s">
        <v>160</v>
      </c>
      <c r="N36" s="129"/>
      <c r="O36" s="129"/>
      <c r="P36" s="129"/>
      <c r="Q36" s="129"/>
      <c r="R36" s="129"/>
      <c r="S36" s="129"/>
      <c r="T36" s="129"/>
      <c r="U36" s="129"/>
    </row>
    <row r="37" spans="1:21" ht="40.15" customHeight="1" thickBot="1" x14ac:dyDescent="0.8">
      <c r="A37" s="135" t="s">
        <v>89</v>
      </c>
      <c r="B37" s="20"/>
      <c r="C37" s="44" t="s">
        <v>90</v>
      </c>
      <c r="D37" s="20"/>
      <c r="E37" s="44" t="s">
        <v>91</v>
      </c>
      <c r="F37" s="20"/>
      <c r="G37" s="44" t="s">
        <v>92</v>
      </c>
      <c r="H37" s="48"/>
      <c r="I37" s="131" t="s">
        <v>60</v>
      </c>
      <c r="J37" s="131"/>
      <c r="K37" s="131"/>
      <c r="L37" s="20"/>
      <c r="M37" s="44" t="s">
        <v>90</v>
      </c>
      <c r="N37" s="20"/>
      <c r="O37" s="44" t="s">
        <v>91</v>
      </c>
      <c r="P37" s="20"/>
      <c r="Q37" s="44" t="s">
        <v>92</v>
      </c>
      <c r="R37" s="48"/>
      <c r="S37" s="131" t="s">
        <v>60</v>
      </c>
      <c r="T37" s="131"/>
      <c r="U37" s="131"/>
    </row>
    <row r="38" spans="1:21" ht="40.15" customHeight="1" thickBot="1" x14ac:dyDescent="0.8">
      <c r="A38" s="131"/>
      <c r="B38" s="20"/>
      <c r="C38" s="27" t="s">
        <v>164</v>
      </c>
      <c r="D38" s="19"/>
      <c r="E38" s="27" t="s">
        <v>165</v>
      </c>
      <c r="F38" s="19"/>
      <c r="G38" s="27" t="s">
        <v>166</v>
      </c>
      <c r="H38" s="20"/>
      <c r="I38" s="27" t="s">
        <v>79</v>
      </c>
      <c r="J38" s="48"/>
      <c r="K38" s="27" t="s">
        <v>85</v>
      </c>
      <c r="L38" s="20"/>
      <c r="M38" s="27" t="s">
        <v>164</v>
      </c>
      <c r="N38" s="19"/>
      <c r="O38" s="27" t="s">
        <v>165</v>
      </c>
      <c r="P38" s="19"/>
      <c r="Q38" s="27" t="s">
        <v>166</v>
      </c>
      <c r="R38" s="20"/>
      <c r="S38" s="27" t="s">
        <v>79</v>
      </c>
      <c r="T38" s="48"/>
      <c r="U38" s="27" t="s">
        <v>85</v>
      </c>
    </row>
    <row r="39" spans="1:21" ht="40.15" customHeight="1" x14ac:dyDescent="0.4">
      <c r="A39" s="77" t="s">
        <v>213</v>
      </c>
      <c r="C39" s="22">
        <f t="shared" ref="C39:U39" si="4">SUM(C28)</f>
        <v>23406704000</v>
      </c>
      <c r="D39" s="22"/>
      <c r="E39" s="47">
        <f t="shared" si="4"/>
        <v>-125077561509</v>
      </c>
      <c r="F39" s="47"/>
      <c r="G39" s="47">
        <f t="shared" si="4"/>
        <v>121493637106</v>
      </c>
      <c r="H39" s="47"/>
      <c r="I39" s="47">
        <f t="shared" si="4"/>
        <v>19822779597</v>
      </c>
      <c r="J39" s="47"/>
      <c r="K39" s="59">
        <f t="shared" si="4"/>
        <v>-0.11600968244675533</v>
      </c>
      <c r="L39" s="47"/>
      <c r="M39" s="47">
        <f t="shared" si="4"/>
        <v>36372540940</v>
      </c>
      <c r="N39" s="47"/>
      <c r="O39" s="47">
        <f t="shared" si="4"/>
        <v>141117425864</v>
      </c>
      <c r="P39" s="47"/>
      <c r="Q39" s="47">
        <f t="shared" si="4"/>
        <v>205034517567</v>
      </c>
      <c r="R39" s="47"/>
      <c r="S39" s="47">
        <f t="shared" si="4"/>
        <v>382524484371</v>
      </c>
      <c r="T39" s="47"/>
      <c r="U39" s="59">
        <f t="shared" si="4"/>
        <v>1.1119345778943144</v>
      </c>
    </row>
    <row r="40" spans="1:21" ht="40.15" customHeight="1" x14ac:dyDescent="0.4">
      <c r="A40" s="77" t="s">
        <v>202</v>
      </c>
      <c r="C40" s="22">
        <v>0</v>
      </c>
      <c r="D40" s="22"/>
      <c r="E40" s="22">
        <v>0</v>
      </c>
      <c r="F40" s="22"/>
      <c r="G40" s="22">
        <v>0</v>
      </c>
      <c r="H40" s="22"/>
      <c r="I40" s="22">
        <v>0</v>
      </c>
      <c r="J40" s="9"/>
      <c r="K40" s="22">
        <v>0</v>
      </c>
      <c r="L40" s="9"/>
      <c r="M40" s="22">
        <v>0</v>
      </c>
      <c r="N40" s="22"/>
      <c r="O40" s="22">
        <v>0</v>
      </c>
      <c r="P40" s="22"/>
      <c r="Q40" s="47">
        <v>8367372544</v>
      </c>
      <c r="R40" s="22"/>
      <c r="S40" s="47">
        <f t="shared" ref="S40:S57" si="5">SUM(M40:Q40)</f>
        <v>8367372544</v>
      </c>
      <c r="T40" s="9"/>
      <c r="U40" s="59">
        <f t="shared" ref="U40:U57" si="6">S40/$S$146</f>
        <v>2.4322549896632108E-2</v>
      </c>
    </row>
    <row r="41" spans="1:21" ht="40.15" customHeight="1" x14ac:dyDescent="0.4">
      <c r="A41" s="77" t="s">
        <v>40</v>
      </c>
      <c r="C41" s="22">
        <v>0</v>
      </c>
      <c r="D41" s="22"/>
      <c r="E41" s="22">
        <v>-2999326836</v>
      </c>
      <c r="F41" s="22"/>
      <c r="G41" s="22">
        <v>0</v>
      </c>
      <c r="H41" s="22"/>
      <c r="I41" s="22">
        <f t="shared" ref="I41:I48" si="7">SUM(C41:G41)</f>
        <v>-2999326836</v>
      </c>
      <c r="J41" s="9"/>
      <c r="K41" s="30">
        <f t="shared" ref="K41:K48" si="8">I41/$I$146</f>
        <v>1.7553085938111855E-2</v>
      </c>
      <c r="L41" s="9"/>
      <c r="M41" s="22">
        <v>4898181250</v>
      </c>
      <c r="N41" s="22"/>
      <c r="O41" s="22">
        <v>2987641147</v>
      </c>
      <c r="P41" s="22"/>
      <c r="Q41" s="22">
        <v>0</v>
      </c>
      <c r="R41" s="22"/>
      <c r="S41" s="22">
        <f t="shared" si="5"/>
        <v>7885822397</v>
      </c>
      <c r="T41" s="9"/>
      <c r="U41" s="30">
        <f t="shared" si="6"/>
        <v>2.2922764310828743E-2</v>
      </c>
    </row>
    <row r="42" spans="1:21" ht="40.15" customHeight="1" x14ac:dyDescent="0.4">
      <c r="A42" s="77" t="s">
        <v>49</v>
      </c>
      <c r="C42" s="22">
        <v>0</v>
      </c>
      <c r="D42" s="22"/>
      <c r="E42" s="22">
        <v>-63218796</v>
      </c>
      <c r="F42" s="22"/>
      <c r="G42" s="22">
        <v>0</v>
      </c>
      <c r="H42" s="22"/>
      <c r="I42" s="22">
        <f t="shared" si="7"/>
        <v>-63218796</v>
      </c>
      <c r="J42" s="9"/>
      <c r="K42" s="30">
        <f t="shared" si="8"/>
        <v>3.6997800498857073E-4</v>
      </c>
      <c r="L42" s="9"/>
      <c r="M42" s="22">
        <v>0</v>
      </c>
      <c r="N42" s="22"/>
      <c r="O42" s="22">
        <v>268679895</v>
      </c>
      <c r="P42" s="22"/>
      <c r="Q42" s="22">
        <v>7050998488</v>
      </c>
      <c r="R42" s="22"/>
      <c r="S42" s="22">
        <f t="shared" si="5"/>
        <v>7319678383</v>
      </c>
      <c r="T42" s="9"/>
      <c r="U42" s="30">
        <f t="shared" si="6"/>
        <v>2.1277078528728757E-2</v>
      </c>
    </row>
    <row r="43" spans="1:21" ht="40.15" customHeight="1" x14ac:dyDescent="0.4">
      <c r="A43" s="79" t="s">
        <v>130</v>
      </c>
      <c r="C43" s="22">
        <v>0</v>
      </c>
      <c r="D43" s="22"/>
      <c r="E43" s="22">
        <v>-5224790066</v>
      </c>
      <c r="F43" s="22"/>
      <c r="G43" s="22">
        <v>0</v>
      </c>
      <c r="H43" s="22"/>
      <c r="I43" s="22">
        <f t="shared" si="7"/>
        <v>-5224790066</v>
      </c>
      <c r="J43" s="9"/>
      <c r="K43" s="30">
        <f t="shared" si="8"/>
        <v>3.0577257515356393E-2</v>
      </c>
      <c r="L43" s="9"/>
      <c r="M43" s="22">
        <v>0</v>
      </c>
      <c r="N43" s="22"/>
      <c r="O43" s="22">
        <v>5153704506</v>
      </c>
      <c r="P43" s="22"/>
      <c r="Q43" s="22">
        <v>618980482</v>
      </c>
      <c r="R43" s="22"/>
      <c r="S43" s="22">
        <f t="shared" si="5"/>
        <v>5772684988</v>
      </c>
      <c r="T43" s="9"/>
      <c r="U43" s="30">
        <f t="shared" si="6"/>
        <v>1.6780227953260007E-2</v>
      </c>
    </row>
    <row r="44" spans="1:21" ht="40.15" customHeight="1" x14ac:dyDescent="0.4">
      <c r="A44" s="77" t="s">
        <v>54</v>
      </c>
      <c r="C44" s="22">
        <v>0</v>
      </c>
      <c r="D44" s="22"/>
      <c r="E44" s="22">
        <v>-8574383889</v>
      </c>
      <c r="F44" s="22"/>
      <c r="G44" s="22">
        <v>0</v>
      </c>
      <c r="H44" s="22"/>
      <c r="I44" s="22">
        <f t="shared" si="7"/>
        <v>-8574383889</v>
      </c>
      <c r="J44" s="9"/>
      <c r="K44" s="30">
        <f t="shared" si="8"/>
        <v>5.0180225597120869E-2</v>
      </c>
      <c r="L44" s="9"/>
      <c r="M44" s="22">
        <v>0</v>
      </c>
      <c r="N44" s="22"/>
      <c r="O44" s="22">
        <v>5652936607</v>
      </c>
      <c r="P44" s="22"/>
      <c r="Q44" s="22">
        <v>51707171</v>
      </c>
      <c r="R44" s="22"/>
      <c r="S44" s="22">
        <f t="shared" si="5"/>
        <v>5704643778</v>
      </c>
      <c r="T44" s="9"/>
      <c r="U44" s="30">
        <f t="shared" si="6"/>
        <v>1.6582443557196645E-2</v>
      </c>
    </row>
    <row r="45" spans="1:21" ht="40.15" customHeight="1" x14ac:dyDescent="0.4">
      <c r="A45" s="77" t="s">
        <v>193</v>
      </c>
      <c r="C45" s="22">
        <v>0</v>
      </c>
      <c r="D45" s="22"/>
      <c r="E45" s="47">
        <v>-3168559155</v>
      </c>
      <c r="F45" s="47"/>
      <c r="G45" s="47">
        <v>5648574079</v>
      </c>
      <c r="H45" s="47"/>
      <c r="I45" s="47">
        <f t="shared" si="7"/>
        <v>2480014924</v>
      </c>
      <c r="J45" s="46"/>
      <c r="K45" s="59">
        <f t="shared" si="8"/>
        <v>-1.451389510681921E-2</v>
      </c>
      <c r="L45" s="46"/>
      <c r="M45" s="22">
        <v>0</v>
      </c>
      <c r="N45" s="47"/>
      <c r="O45" s="22">
        <v>0</v>
      </c>
      <c r="P45" s="47"/>
      <c r="Q45" s="47">
        <v>5648574079</v>
      </c>
      <c r="R45" s="47"/>
      <c r="S45" s="47">
        <f t="shared" si="5"/>
        <v>5648574079</v>
      </c>
      <c r="T45" s="46"/>
      <c r="U45" s="59">
        <f t="shared" si="6"/>
        <v>1.6419458337589735E-2</v>
      </c>
    </row>
    <row r="46" spans="1:21" ht="40.15" customHeight="1" x14ac:dyDescent="0.4">
      <c r="A46" s="77" t="s">
        <v>27</v>
      </c>
      <c r="C46" s="22">
        <v>0</v>
      </c>
      <c r="D46" s="22"/>
      <c r="E46" s="22">
        <v>-8853268012</v>
      </c>
      <c r="F46" s="22"/>
      <c r="G46" s="22">
        <v>0</v>
      </c>
      <c r="H46" s="22"/>
      <c r="I46" s="22">
        <f t="shared" si="7"/>
        <v>-8853268012</v>
      </c>
      <c r="J46" s="9"/>
      <c r="K46" s="30">
        <f t="shared" si="8"/>
        <v>5.1812350819033147E-2</v>
      </c>
      <c r="L46" s="9"/>
      <c r="M46" s="22">
        <v>0</v>
      </c>
      <c r="N46" s="22"/>
      <c r="O46" s="22">
        <v>5102846389</v>
      </c>
      <c r="P46" s="22"/>
      <c r="Q46" s="22">
        <v>0</v>
      </c>
      <c r="R46" s="22"/>
      <c r="S46" s="22">
        <f t="shared" si="5"/>
        <v>5102846389</v>
      </c>
      <c r="T46" s="9"/>
      <c r="U46" s="30">
        <f t="shared" si="6"/>
        <v>1.4833119388272031E-2</v>
      </c>
    </row>
    <row r="47" spans="1:21" ht="40.15" customHeight="1" x14ac:dyDescent="0.4">
      <c r="A47" s="77" t="s">
        <v>178</v>
      </c>
      <c r="C47" s="22">
        <v>0</v>
      </c>
      <c r="D47" s="22"/>
      <c r="E47" s="22">
        <v>3989200989</v>
      </c>
      <c r="F47" s="22"/>
      <c r="G47" s="22">
        <v>0</v>
      </c>
      <c r="H47" s="22"/>
      <c r="I47" s="22">
        <f t="shared" si="7"/>
        <v>3989200989</v>
      </c>
      <c r="J47" s="9"/>
      <c r="K47" s="30">
        <f t="shared" si="8"/>
        <v>-2.3346167861353344E-2</v>
      </c>
      <c r="L47" s="9"/>
      <c r="M47" s="22">
        <v>0</v>
      </c>
      <c r="N47" s="22"/>
      <c r="O47" s="22">
        <v>4859515203</v>
      </c>
      <c r="P47" s="22"/>
      <c r="Q47" s="22">
        <v>0</v>
      </c>
      <c r="R47" s="22"/>
      <c r="S47" s="22">
        <f t="shared" si="5"/>
        <v>4859515203</v>
      </c>
      <c r="T47" s="9"/>
      <c r="U47" s="30">
        <f t="shared" si="6"/>
        <v>1.4125796404650894E-2</v>
      </c>
    </row>
    <row r="48" spans="1:21" ht="40.15" customHeight="1" x14ac:dyDescent="0.4">
      <c r="A48" s="77" t="s">
        <v>55</v>
      </c>
      <c r="C48" s="22">
        <v>0</v>
      </c>
      <c r="D48" s="22"/>
      <c r="E48" s="22">
        <v>-162581639</v>
      </c>
      <c r="F48" s="22"/>
      <c r="G48" s="22">
        <v>0</v>
      </c>
      <c r="H48" s="22"/>
      <c r="I48" s="22">
        <f t="shared" si="7"/>
        <v>-162581639</v>
      </c>
      <c r="J48" s="9"/>
      <c r="K48" s="30">
        <f t="shared" si="8"/>
        <v>9.5148332854981933E-4</v>
      </c>
      <c r="L48" s="9"/>
      <c r="M48" s="22">
        <v>0</v>
      </c>
      <c r="N48" s="22"/>
      <c r="O48" s="22">
        <v>4676145725</v>
      </c>
      <c r="P48" s="22"/>
      <c r="Q48" s="22">
        <v>0</v>
      </c>
      <c r="R48" s="22"/>
      <c r="S48" s="22">
        <f t="shared" si="5"/>
        <v>4676145725</v>
      </c>
      <c r="T48" s="9"/>
      <c r="U48" s="30">
        <f t="shared" si="6"/>
        <v>1.3592772058630525E-2</v>
      </c>
    </row>
    <row r="49" spans="1:21" ht="40.15" customHeight="1" x14ac:dyDescent="0.4">
      <c r="A49" s="77" t="s">
        <v>203</v>
      </c>
      <c r="C49" s="22">
        <v>0</v>
      </c>
      <c r="D49" s="22"/>
      <c r="E49" s="22" t="s">
        <v>70</v>
      </c>
      <c r="F49" s="22"/>
      <c r="G49" s="22">
        <v>0</v>
      </c>
      <c r="H49" s="22"/>
      <c r="I49" s="22" t="s">
        <v>70</v>
      </c>
      <c r="J49" s="9"/>
      <c r="K49" s="59" t="s">
        <v>70</v>
      </c>
      <c r="L49" s="9"/>
      <c r="M49" s="22">
        <v>0</v>
      </c>
      <c r="N49" s="22"/>
      <c r="O49" s="22">
        <v>0</v>
      </c>
      <c r="P49" s="22"/>
      <c r="Q49" s="47">
        <v>4653581121</v>
      </c>
      <c r="R49" s="22"/>
      <c r="S49" s="47">
        <f t="shared" si="5"/>
        <v>4653581121</v>
      </c>
      <c r="T49" s="9"/>
      <c r="U49" s="59">
        <f t="shared" si="6"/>
        <v>1.352718053586735E-2</v>
      </c>
    </row>
    <row r="50" spans="1:21" ht="40.15" customHeight="1" x14ac:dyDescent="0.4">
      <c r="A50" s="77" t="s">
        <v>28</v>
      </c>
      <c r="C50" s="22">
        <v>0</v>
      </c>
      <c r="D50" s="22"/>
      <c r="E50" s="22">
        <v>-1950250711</v>
      </c>
      <c r="F50" s="22"/>
      <c r="G50" s="22">
        <v>0</v>
      </c>
      <c r="H50" s="22"/>
      <c r="I50" s="22">
        <f>SUM(C50:G50)</f>
        <v>-1950250711</v>
      </c>
      <c r="J50" s="9"/>
      <c r="K50" s="30">
        <f>I50/$I$146</f>
        <v>1.141353383704621E-2</v>
      </c>
      <c r="L50" s="9"/>
      <c r="M50" s="22">
        <v>0</v>
      </c>
      <c r="N50" s="22"/>
      <c r="O50" s="22">
        <v>4428694324</v>
      </c>
      <c r="P50" s="22"/>
      <c r="Q50" s="22">
        <v>0</v>
      </c>
      <c r="R50" s="22"/>
      <c r="S50" s="22">
        <f t="shared" si="5"/>
        <v>4428694324</v>
      </c>
      <c r="T50" s="9"/>
      <c r="U50" s="30">
        <f t="shared" si="6"/>
        <v>1.2873472300413136E-2</v>
      </c>
    </row>
    <row r="51" spans="1:21" ht="40.15" customHeight="1" x14ac:dyDescent="0.4">
      <c r="A51" s="77" t="s">
        <v>37</v>
      </c>
      <c r="C51" s="22">
        <v>0</v>
      </c>
      <c r="D51" s="22"/>
      <c r="E51" s="22">
        <v>-2649143250</v>
      </c>
      <c r="F51" s="22"/>
      <c r="G51" s="22">
        <v>0</v>
      </c>
      <c r="H51" s="22"/>
      <c r="I51" s="22">
        <f>SUM(C51:G51)</f>
        <v>-2649143250</v>
      </c>
      <c r="J51" s="9"/>
      <c r="K51" s="30">
        <f>I51/$I$146</f>
        <v>1.5503691885621144E-2</v>
      </c>
      <c r="L51" s="9"/>
      <c r="M51" s="22">
        <v>0</v>
      </c>
      <c r="N51" s="22"/>
      <c r="O51" s="22">
        <v>3618342000</v>
      </c>
      <c r="P51" s="22"/>
      <c r="Q51" s="22">
        <v>0</v>
      </c>
      <c r="R51" s="22"/>
      <c r="S51" s="22">
        <f t="shared" si="5"/>
        <v>3618342000</v>
      </c>
      <c r="T51" s="9"/>
      <c r="U51" s="30">
        <f t="shared" si="6"/>
        <v>1.0517913882200344E-2</v>
      </c>
    </row>
    <row r="52" spans="1:21" ht="40.15" customHeight="1" x14ac:dyDescent="0.4">
      <c r="A52" s="77" t="s">
        <v>102</v>
      </c>
      <c r="C52" s="22">
        <v>0</v>
      </c>
      <c r="D52" s="22"/>
      <c r="E52" s="22" t="s">
        <v>70</v>
      </c>
      <c r="F52" s="22"/>
      <c r="G52" s="22">
        <v>0</v>
      </c>
      <c r="H52" s="22"/>
      <c r="I52" s="22" t="s">
        <v>70</v>
      </c>
      <c r="J52" s="9"/>
      <c r="K52" s="30" t="s">
        <v>70</v>
      </c>
      <c r="L52" s="9"/>
      <c r="M52" s="22">
        <v>0</v>
      </c>
      <c r="N52" s="22"/>
      <c r="O52" s="22">
        <v>0</v>
      </c>
      <c r="P52" s="22"/>
      <c r="Q52" s="22">
        <v>3601154562</v>
      </c>
      <c r="R52" s="22"/>
      <c r="S52" s="22">
        <f t="shared" si="5"/>
        <v>3601154562</v>
      </c>
      <c r="T52" s="9"/>
      <c r="U52" s="30">
        <f t="shared" si="6"/>
        <v>1.0467952879967924E-2</v>
      </c>
    </row>
    <row r="53" spans="1:21" ht="40.15" customHeight="1" x14ac:dyDescent="0.4">
      <c r="A53" s="77" t="s">
        <v>30</v>
      </c>
      <c r="C53" s="22">
        <v>0</v>
      </c>
      <c r="D53" s="22"/>
      <c r="E53" s="22">
        <v>-6382849901</v>
      </c>
      <c r="F53" s="22"/>
      <c r="G53" s="22">
        <v>0</v>
      </c>
      <c r="H53" s="22"/>
      <c r="I53" s="22">
        <f>SUM(C53:G53)</f>
        <v>-6382849901</v>
      </c>
      <c r="J53" s="9"/>
      <c r="K53" s="30">
        <f>I53/$I$146</f>
        <v>3.7354619542477145E-2</v>
      </c>
      <c r="L53" s="9"/>
      <c r="M53" s="22">
        <v>0</v>
      </c>
      <c r="N53" s="22"/>
      <c r="O53" s="22">
        <v>3584888301</v>
      </c>
      <c r="P53" s="22"/>
      <c r="Q53" s="22">
        <v>0</v>
      </c>
      <c r="R53" s="22"/>
      <c r="S53" s="22">
        <f t="shared" si="5"/>
        <v>3584888301</v>
      </c>
      <c r="T53" s="9"/>
      <c r="U53" s="30">
        <f t="shared" si="6"/>
        <v>1.0420669584916381E-2</v>
      </c>
    </row>
    <row r="54" spans="1:21" ht="40.15" customHeight="1" x14ac:dyDescent="0.4">
      <c r="A54" s="77" t="s">
        <v>191</v>
      </c>
      <c r="C54" s="22">
        <v>0</v>
      </c>
      <c r="D54" s="22"/>
      <c r="E54" s="47">
        <v>-1993915875</v>
      </c>
      <c r="F54" s="47"/>
      <c r="G54" s="47">
        <v>3488039427</v>
      </c>
      <c r="H54" s="47"/>
      <c r="I54" s="47">
        <f>SUM(C54:G54)</f>
        <v>1494123552</v>
      </c>
      <c r="J54" s="46"/>
      <c r="K54" s="59">
        <f>I54/$I$146</f>
        <v>-8.7441217794688303E-3</v>
      </c>
      <c r="L54" s="46"/>
      <c r="M54" s="22">
        <v>0</v>
      </c>
      <c r="N54" s="47"/>
      <c r="O54" s="22">
        <v>0</v>
      </c>
      <c r="P54" s="47"/>
      <c r="Q54" s="47">
        <v>3569790982</v>
      </c>
      <c r="R54" s="47"/>
      <c r="S54" s="47">
        <f t="shared" si="5"/>
        <v>3569790982</v>
      </c>
      <c r="T54" s="46"/>
      <c r="U54" s="59">
        <f t="shared" si="6"/>
        <v>1.0376784208383673E-2</v>
      </c>
    </row>
    <row r="55" spans="1:21" ht="40.15" customHeight="1" x14ac:dyDescent="0.4">
      <c r="A55" s="77" t="s">
        <v>101</v>
      </c>
      <c r="C55" s="22">
        <v>0</v>
      </c>
      <c r="D55" s="22"/>
      <c r="E55" s="22">
        <v>0</v>
      </c>
      <c r="F55" s="22"/>
      <c r="G55" s="22">
        <v>0</v>
      </c>
      <c r="H55" s="22"/>
      <c r="I55" s="22" t="s">
        <v>70</v>
      </c>
      <c r="J55" s="9"/>
      <c r="K55" s="30" t="s">
        <v>70</v>
      </c>
      <c r="L55" s="9"/>
      <c r="M55" s="22">
        <v>0</v>
      </c>
      <c r="N55" s="22"/>
      <c r="O55" s="22">
        <v>0</v>
      </c>
      <c r="P55" s="22"/>
      <c r="Q55" s="22">
        <v>2975052000</v>
      </c>
      <c r="R55" s="22"/>
      <c r="S55" s="22">
        <f t="shared" si="5"/>
        <v>2975052000</v>
      </c>
      <c r="T55" s="9"/>
      <c r="U55" s="30">
        <f t="shared" si="6"/>
        <v>8.6479776458576602E-3</v>
      </c>
    </row>
    <row r="56" spans="1:21" ht="40.15" customHeight="1" x14ac:dyDescent="0.4">
      <c r="A56" s="77" t="s">
        <v>184</v>
      </c>
      <c r="C56" s="22">
        <v>0</v>
      </c>
      <c r="D56" s="22"/>
      <c r="E56" s="47">
        <v>450611130</v>
      </c>
      <c r="F56" s="47"/>
      <c r="G56" s="47">
        <v>-535577059</v>
      </c>
      <c r="H56" s="47"/>
      <c r="I56" s="47">
        <f>SUM(C56:G56)</f>
        <v>-84965929</v>
      </c>
      <c r="J56" s="46"/>
      <c r="K56" s="59">
        <f>I56/$I$146</f>
        <v>4.9724966137318632E-4</v>
      </c>
      <c r="L56" s="46"/>
      <c r="M56" s="22">
        <v>0</v>
      </c>
      <c r="N56" s="47"/>
      <c r="O56" s="22">
        <v>0</v>
      </c>
      <c r="P56" s="47"/>
      <c r="Q56" s="47">
        <v>2845967378</v>
      </c>
      <c r="R56" s="47"/>
      <c r="S56" s="47">
        <f t="shared" si="5"/>
        <v>2845967378</v>
      </c>
      <c r="T56" s="46"/>
      <c r="U56" s="59">
        <f t="shared" si="6"/>
        <v>8.2727502799225493E-3</v>
      </c>
    </row>
    <row r="57" spans="1:21" ht="40.15" customHeight="1" thickBot="1" x14ac:dyDescent="0.45">
      <c r="A57" s="77" t="s">
        <v>190</v>
      </c>
      <c r="C57" s="25">
        <v>0</v>
      </c>
      <c r="D57" s="22"/>
      <c r="E57" s="25">
        <v>-651858706</v>
      </c>
      <c r="F57" s="47"/>
      <c r="G57" s="25">
        <v>2542861499</v>
      </c>
      <c r="H57" s="47"/>
      <c r="I57" s="25">
        <f>SUM(C57:G57)</f>
        <v>1891002793</v>
      </c>
      <c r="J57" s="46"/>
      <c r="K57" s="31">
        <f>I57/$I$146</f>
        <v>-1.106679476752381E-2</v>
      </c>
      <c r="L57" s="46"/>
      <c r="M57" s="25">
        <v>0</v>
      </c>
      <c r="N57" s="47"/>
      <c r="O57" s="25">
        <v>0</v>
      </c>
      <c r="P57" s="47"/>
      <c r="Q57" s="25">
        <v>2722447714</v>
      </c>
      <c r="R57" s="47"/>
      <c r="S57" s="25">
        <f t="shared" si="5"/>
        <v>2722447714</v>
      </c>
      <c r="T57" s="46"/>
      <c r="U57" s="31">
        <f t="shared" si="6"/>
        <v>7.9136993143946021E-3</v>
      </c>
    </row>
    <row r="58" spans="1:21" ht="40.15" customHeight="1" thickBot="1" x14ac:dyDescent="0.45">
      <c r="A58" s="77" t="s">
        <v>132</v>
      </c>
      <c r="C58" s="25">
        <f t="shared" ref="C58:U58" si="9">SUM(C39:C57)</f>
        <v>23406704000</v>
      </c>
      <c r="D58" s="22"/>
      <c r="E58" s="25">
        <f t="shared" si="9"/>
        <v>-163311896226</v>
      </c>
      <c r="F58" s="22"/>
      <c r="G58" s="25">
        <f t="shared" si="9"/>
        <v>132637535052</v>
      </c>
      <c r="H58" s="22"/>
      <c r="I58" s="25">
        <f t="shared" si="9"/>
        <v>-7267657174</v>
      </c>
      <c r="J58" s="22"/>
      <c r="K58" s="31">
        <f t="shared" si="9"/>
        <v>4.2532814167757824E-2</v>
      </c>
      <c r="L58" s="22"/>
      <c r="M58" s="25">
        <f t="shared" si="9"/>
        <v>41270722190</v>
      </c>
      <c r="N58" s="22"/>
      <c r="O58" s="25">
        <f t="shared" si="9"/>
        <v>181450819961</v>
      </c>
      <c r="P58" s="22"/>
      <c r="Q58" s="25">
        <f t="shared" si="9"/>
        <v>247140144088</v>
      </c>
      <c r="R58" s="22"/>
      <c r="S58" s="25">
        <f t="shared" si="9"/>
        <v>469861686239</v>
      </c>
      <c r="T58" s="22"/>
      <c r="U58" s="31">
        <f t="shared" si="9"/>
        <v>1.3658091889620276</v>
      </c>
    </row>
    <row r="59" spans="1:21" ht="40.15" customHeight="1" x14ac:dyDescent="0.4">
      <c r="A59" s="77"/>
      <c r="C59" s="47"/>
      <c r="D59" s="22"/>
      <c r="E59" s="47"/>
      <c r="F59" s="22"/>
      <c r="G59" s="47"/>
      <c r="H59" s="22"/>
      <c r="I59" s="47"/>
      <c r="J59" s="22"/>
      <c r="K59" s="59"/>
      <c r="L59" s="22"/>
      <c r="M59" s="47"/>
      <c r="N59" s="22"/>
      <c r="O59" s="47"/>
      <c r="P59" s="22"/>
      <c r="Q59" s="47"/>
      <c r="R59" s="22"/>
      <c r="S59" s="47"/>
      <c r="T59" s="22"/>
      <c r="U59" s="59"/>
    </row>
    <row r="60" spans="1:21" ht="40.15" customHeight="1" x14ac:dyDescent="0.4">
      <c r="A60" s="126" t="s">
        <v>0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</row>
    <row r="61" spans="1:21" ht="40.15" customHeight="1" x14ac:dyDescent="0.4">
      <c r="A61" s="126" t="s">
        <v>82</v>
      </c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</row>
    <row r="62" spans="1:21" ht="40.15" customHeight="1" x14ac:dyDescent="0.4">
      <c r="A62" s="126" t="s">
        <v>161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</row>
    <row r="63" spans="1:21" ht="40.15" customHeight="1" x14ac:dyDescent="0.4"/>
    <row r="64" spans="1:21" ht="40.15" customHeight="1" x14ac:dyDescent="0.4">
      <c r="A64" s="127" t="s">
        <v>214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</row>
    <row r="65" spans="1:21" ht="40.15" customHeight="1" x14ac:dyDescent="0.75">
      <c r="A65" s="1"/>
      <c r="B65" s="1"/>
      <c r="C65" s="128" t="s">
        <v>124</v>
      </c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</row>
    <row r="66" spans="1:21" ht="40.15" customHeight="1" thickBot="1" x14ac:dyDescent="0.8">
      <c r="C66" s="129" t="s">
        <v>159</v>
      </c>
      <c r="D66" s="129"/>
      <c r="E66" s="129"/>
      <c r="F66" s="129"/>
      <c r="G66" s="129"/>
      <c r="H66" s="129"/>
      <c r="I66" s="129"/>
      <c r="J66" s="129"/>
      <c r="K66" s="129"/>
      <c r="L66" s="18"/>
      <c r="M66" s="129" t="s">
        <v>160</v>
      </c>
      <c r="N66" s="129"/>
      <c r="O66" s="129"/>
      <c r="P66" s="129"/>
      <c r="Q66" s="129"/>
      <c r="R66" s="129"/>
      <c r="S66" s="129"/>
      <c r="T66" s="129"/>
      <c r="U66" s="129"/>
    </row>
    <row r="67" spans="1:21" ht="40.15" customHeight="1" thickBot="1" x14ac:dyDescent="0.8">
      <c r="A67" s="135" t="s">
        <v>89</v>
      </c>
      <c r="B67" s="20"/>
      <c r="C67" s="44" t="s">
        <v>90</v>
      </c>
      <c r="D67" s="20"/>
      <c r="E67" s="44" t="s">
        <v>91</v>
      </c>
      <c r="F67" s="20"/>
      <c r="G67" s="44" t="s">
        <v>92</v>
      </c>
      <c r="H67" s="48"/>
      <c r="I67" s="131" t="s">
        <v>60</v>
      </c>
      <c r="J67" s="131"/>
      <c r="K67" s="131"/>
      <c r="L67" s="20"/>
      <c r="M67" s="44" t="s">
        <v>90</v>
      </c>
      <c r="N67" s="20"/>
      <c r="O67" s="44" t="s">
        <v>91</v>
      </c>
      <c r="P67" s="20"/>
      <c r="Q67" s="44" t="s">
        <v>92</v>
      </c>
      <c r="R67" s="48"/>
      <c r="S67" s="131" t="s">
        <v>60</v>
      </c>
      <c r="T67" s="131"/>
      <c r="U67" s="131"/>
    </row>
    <row r="68" spans="1:21" ht="40.15" customHeight="1" thickBot="1" x14ac:dyDescent="0.8">
      <c r="A68" s="131"/>
      <c r="B68" s="20"/>
      <c r="C68" s="27" t="s">
        <v>164</v>
      </c>
      <c r="D68" s="19"/>
      <c r="E68" s="27" t="s">
        <v>165</v>
      </c>
      <c r="F68" s="19"/>
      <c r="G68" s="27" t="s">
        <v>166</v>
      </c>
      <c r="H68" s="20"/>
      <c r="I68" s="27" t="s">
        <v>79</v>
      </c>
      <c r="J68" s="48"/>
      <c r="K68" s="27" t="s">
        <v>85</v>
      </c>
      <c r="L68" s="20"/>
      <c r="M68" s="27" t="s">
        <v>164</v>
      </c>
      <c r="N68" s="19"/>
      <c r="O68" s="27" t="s">
        <v>165</v>
      </c>
      <c r="P68" s="19"/>
      <c r="Q68" s="27" t="s">
        <v>166</v>
      </c>
      <c r="R68" s="20"/>
      <c r="S68" s="27" t="s">
        <v>79</v>
      </c>
      <c r="T68" s="48"/>
      <c r="U68" s="27" t="s">
        <v>85</v>
      </c>
    </row>
    <row r="69" spans="1:21" ht="40.15" customHeight="1" x14ac:dyDescent="0.4">
      <c r="A69" s="77" t="s">
        <v>213</v>
      </c>
      <c r="C69" s="22">
        <f t="shared" ref="C69:U69" si="10">SUM(C58)</f>
        <v>23406704000</v>
      </c>
      <c r="D69" s="22"/>
      <c r="E69" s="47">
        <f t="shared" si="10"/>
        <v>-163311896226</v>
      </c>
      <c r="F69" s="47"/>
      <c r="G69" s="22">
        <f t="shared" si="10"/>
        <v>132637535052</v>
      </c>
      <c r="H69" s="47"/>
      <c r="I69" s="47">
        <f t="shared" si="10"/>
        <v>-7267657174</v>
      </c>
      <c r="J69" s="47"/>
      <c r="K69" s="59">
        <f t="shared" si="10"/>
        <v>4.2532814167757824E-2</v>
      </c>
      <c r="L69" s="47"/>
      <c r="M69" s="47">
        <f t="shared" si="10"/>
        <v>41270722190</v>
      </c>
      <c r="N69" s="47"/>
      <c r="O69" s="47">
        <f t="shared" si="10"/>
        <v>181450819961</v>
      </c>
      <c r="P69" s="47"/>
      <c r="Q69" s="47">
        <f t="shared" si="10"/>
        <v>247140144088</v>
      </c>
      <c r="R69" s="47"/>
      <c r="S69" s="47">
        <f t="shared" si="10"/>
        <v>469861686239</v>
      </c>
      <c r="T69" s="47"/>
      <c r="U69" s="59">
        <f t="shared" si="10"/>
        <v>1.3658091889620276</v>
      </c>
    </row>
    <row r="70" spans="1:21" ht="40.15" customHeight="1" x14ac:dyDescent="0.4">
      <c r="A70" s="77" t="s">
        <v>18</v>
      </c>
      <c r="C70" s="22">
        <v>0</v>
      </c>
      <c r="D70" s="22"/>
      <c r="E70" s="22">
        <v>535792950</v>
      </c>
      <c r="F70" s="22"/>
      <c r="G70" s="22">
        <v>0</v>
      </c>
      <c r="H70" s="22"/>
      <c r="I70" s="22">
        <f>SUM(C70:G70)</f>
        <v>535792950</v>
      </c>
      <c r="J70" s="9"/>
      <c r="K70" s="30">
        <f>I70/$I$146</f>
        <v>-3.135643499568404E-3</v>
      </c>
      <c r="L70" s="9"/>
      <c r="M70" s="22">
        <v>700000000</v>
      </c>
      <c r="N70" s="22"/>
      <c r="O70" s="22">
        <v>1885712850</v>
      </c>
      <c r="P70" s="22"/>
      <c r="Q70" s="22">
        <v>0</v>
      </c>
      <c r="R70" s="22"/>
      <c r="S70" s="22">
        <f t="shared" ref="S70:S87" si="11">SUM(M70:Q70)</f>
        <v>2585712850</v>
      </c>
      <c r="T70" s="9"/>
      <c r="U70" s="30">
        <f t="shared" ref="U70:U87" si="12">S70/$S$146</f>
        <v>7.5162339768874301E-3</v>
      </c>
    </row>
    <row r="71" spans="1:21" ht="40.15" customHeight="1" x14ac:dyDescent="0.4">
      <c r="A71" s="77" t="s">
        <v>35</v>
      </c>
      <c r="C71" s="22">
        <v>0</v>
      </c>
      <c r="D71" s="22"/>
      <c r="E71" s="22">
        <v>-508474842</v>
      </c>
      <c r="F71" s="22"/>
      <c r="G71" s="22">
        <v>0</v>
      </c>
      <c r="H71" s="22"/>
      <c r="I71" s="22">
        <f>SUM(C71:G71)</f>
        <v>-508474842</v>
      </c>
      <c r="J71" s="9"/>
      <c r="K71" s="30">
        <f>I71/$I$146</f>
        <v>2.9757685930943498E-3</v>
      </c>
      <c r="L71" s="9"/>
      <c r="M71" s="22">
        <v>0</v>
      </c>
      <c r="N71" s="22"/>
      <c r="O71" s="22">
        <v>2354387369</v>
      </c>
      <c r="P71" s="22"/>
      <c r="Q71" s="22">
        <v>0</v>
      </c>
      <c r="R71" s="22"/>
      <c r="S71" s="22">
        <f t="shared" si="11"/>
        <v>2354387369</v>
      </c>
      <c r="T71" s="9"/>
      <c r="U71" s="30">
        <f t="shared" si="12"/>
        <v>6.843809565950992E-3</v>
      </c>
    </row>
    <row r="72" spans="1:21" ht="40.15" customHeight="1" x14ac:dyDescent="0.4">
      <c r="A72" s="77" t="s">
        <v>189</v>
      </c>
      <c r="C72" s="22">
        <v>0</v>
      </c>
      <c r="D72" s="22"/>
      <c r="E72" s="47">
        <v>-76926559</v>
      </c>
      <c r="F72" s="47"/>
      <c r="G72" s="47">
        <v>2299163046</v>
      </c>
      <c r="H72" s="47"/>
      <c r="I72" s="47">
        <f>SUM(C72:G72)</f>
        <v>2222236487</v>
      </c>
      <c r="J72" s="46"/>
      <c r="K72" s="59">
        <f>I72/$I$146</f>
        <v>-1.3005287574174457E-2</v>
      </c>
      <c r="L72" s="46"/>
      <c r="M72" s="22">
        <v>0</v>
      </c>
      <c r="N72" s="47"/>
      <c r="O72" s="22">
        <v>0</v>
      </c>
      <c r="P72" s="47"/>
      <c r="Q72" s="47">
        <v>2299163046</v>
      </c>
      <c r="R72" s="47"/>
      <c r="S72" s="47">
        <f t="shared" si="11"/>
        <v>2299163046</v>
      </c>
      <c r="T72" s="46"/>
      <c r="U72" s="59">
        <f t="shared" si="12"/>
        <v>6.6832817127196456E-3</v>
      </c>
    </row>
    <row r="73" spans="1:21" ht="40.15" customHeight="1" x14ac:dyDescent="0.4">
      <c r="A73" s="77" t="s">
        <v>97</v>
      </c>
      <c r="C73" s="22">
        <v>0</v>
      </c>
      <c r="D73" s="22"/>
      <c r="E73" s="22">
        <v>0</v>
      </c>
      <c r="F73" s="22"/>
      <c r="G73" s="22">
        <v>0</v>
      </c>
      <c r="H73" s="22"/>
      <c r="I73" s="22">
        <v>0</v>
      </c>
      <c r="J73" s="9"/>
      <c r="K73" s="22">
        <v>0</v>
      </c>
      <c r="L73" s="9"/>
      <c r="M73" s="22">
        <v>0</v>
      </c>
      <c r="N73" s="22"/>
      <c r="O73" s="22">
        <v>0</v>
      </c>
      <c r="P73" s="22"/>
      <c r="Q73" s="22">
        <v>2052398649</v>
      </c>
      <c r="R73" s="22"/>
      <c r="S73" s="22">
        <f t="shared" si="11"/>
        <v>2052398649</v>
      </c>
      <c r="T73" s="9"/>
      <c r="U73" s="30">
        <f t="shared" si="12"/>
        <v>5.9659789600116104E-3</v>
      </c>
    </row>
    <row r="74" spans="1:21" ht="40.15" customHeight="1" x14ac:dyDescent="0.4">
      <c r="A74" s="77" t="s">
        <v>187</v>
      </c>
      <c r="C74" s="22">
        <v>0</v>
      </c>
      <c r="D74" s="22"/>
      <c r="E74" s="47">
        <v>-2</v>
      </c>
      <c r="F74" s="47"/>
      <c r="G74" s="47">
        <v>2</v>
      </c>
      <c r="H74" s="47"/>
      <c r="I74" s="22">
        <v>0</v>
      </c>
      <c r="J74" s="46"/>
      <c r="K74" s="22">
        <v>0</v>
      </c>
      <c r="L74" s="46"/>
      <c r="M74" s="22">
        <v>0</v>
      </c>
      <c r="N74" s="47"/>
      <c r="O74" s="22">
        <v>0</v>
      </c>
      <c r="P74" s="47"/>
      <c r="Q74" s="47">
        <v>1879149631</v>
      </c>
      <c r="R74" s="47"/>
      <c r="S74" s="47">
        <f t="shared" si="11"/>
        <v>1879149631</v>
      </c>
      <c r="T74" s="46"/>
      <c r="U74" s="59">
        <f t="shared" si="12"/>
        <v>5.4623730953642733E-3</v>
      </c>
    </row>
    <row r="75" spans="1:21" ht="40.15" customHeight="1" x14ac:dyDescent="0.4">
      <c r="A75" s="77" t="s">
        <v>93</v>
      </c>
      <c r="C75" s="22">
        <v>0</v>
      </c>
      <c r="D75" s="22"/>
      <c r="E75" s="22">
        <v>0</v>
      </c>
      <c r="F75" s="22"/>
      <c r="G75" s="22">
        <v>0</v>
      </c>
      <c r="H75" s="22"/>
      <c r="I75" s="22">
        <v>0</v>
      </c>
      <c r="J75" s="9"/>
      <c r="K75" s="22">
        <v>0</v>
      </c>
      <c r="L75" s="9"/>
      <c r="M75" s="22">
        <v>0</v>
      </c>
      <c r="N75" s="22"/>
      <c r="O75" s="22">
        <v>0</v>
      </c>
      <c r="P75" s="22"/>
      <c r="Q75" s="22">
        <v>1683940890</v>
      </c>
      <c r="R75" s="22"/>
      <c r="S75" s="22">
        <f t="shared" si="11"/>
        <v>1683940890</v>
      </c>
      <c r="T75" s="9"/>
      <c r="U75" s="30">
        <f t="shared" si="12"/>
        <v>4.8949339956631524E-3</v>
      </c>
    </row>
    <row r="76" spans="1:21" ht="40.15" customHeight="1" x14ac:dyDescent="0.4">
      <c r="A76" s="77" t="s">
        <v>95</v>
      </c>
      <c r="C76" s="22">
        <v>0</v>
      </c>
      <c r="D76" s="22"/>
      <c r="E76" s="22">
        <v>0</v>
      </c>
      <c r="F76" s="22"/>
      <c r="G76" s="22">
        <v>0</v>
      </c>
      <c r="H76" s="22"/>
      <c r="I76" s="22">
        <v>0</v>
      </c>
      <c r="J76" s="9"/>
      <c r="K76" s="22">
        <v>0</v>
      </c>
      <c r="L76" s="9"/>
      <c r="M76" s="22">
        <v>0</v>
      </c>
      <c r="N76" s="22"/>
      <c r="O76" s="22">
        <v>0</v>
      </c>
      <c r="P76" s="22"/>
      <c r="Q76" s="22">
        <v>1679926800</v>
      </c>
      <c r="R76" s="22"/>
      <c r="S76" s="22">
        <f t="shared" si="11"/>
        <v>1679926800</v>
      </c>
      <c r="T76" s="9"/>
      <c r="U76" s="30">
        <f t="shared" si="12"/>
        <v>4.8832657086589383E-3</v>
      </c>
    </row>
    <row r="77" spans="1:21" ht="40.15" customHeight="1" x14ac:dyDescent="0.4">
      <c r="A77" s="77" t="s">
        <v>21</v>
      </c>
      <c r="C77" s="22">
        <v>0</v>
      </c>
      <c r="D77" s="22"/>
      <c r="E77" s="22">
        <v>-2077491585</v>
      </c>
      <c r="F77" s="22"/>
      <c r="G77" s="22">
        <v>0</v>
      </c>
      <c r="H77" s="22"/>
      <c r="I77" s="22">
        <f>SUM(C77:G77)</f>
        <v>-2077491585</v>
      </c>
      <c r="J77" s="9"/>
      <c r="K77" s="30">
        <f>I77/$I$146</f>
        <v>1.2158190927882329E-2</v>
      </c>
      <c r="L77" s="9"/>
      <c r="M77" s="22">
        <v>0</v>
      </c>
      <c r="N77" s="22"/>
      <c r="O77" s="22">
        <v>1656424867</v>
      </c>
      <c r="P77" s="22"/>
      <c r="Q77" s="22">
        <v>0</v>
      </c>
      <c r="R77" s="22"/>
      <c r="S77" s="22">
        <f t="shared" si="11"/>
        <v>1656424867</v>
      </c>
      <c r="T77" s="9"/>
      <c r="U77" s="30">
        <f t="shared" si="12"/>
        <v>4.8149495275574168E-3</v>
      </c>
    </row>
    <row r="78" spans="1:21" ht="40.15" customHeight="1" x14ac:dyDescent="0.4">
      <c r="A78" s="13" t="s">
        <v>53</v>
      </c>
      <c r="C78" s="22">
        <v>19914239680</v>
      </c>
      <c r="D78" s="22"/>
      <c r="E78" s="22">
        <v>-34387462549</v>
      </c>
      <c r="F78" s="22"/>
      <c r="G78" s="22">
        <v>0</v>
      </c>
      <c r="H78" s="22"/>
      <c r="I78" s="22">
        <f>SUM(C78:G78)</f>
        <v>-14473222869</v>
      </c>
      <c r="J78" s="9"/>
      <c r="K78" s="30">
        <f>I78/$I$146</f>
        <v>8.4702247774974676E-2</v>
      </c>
      <c r="L78" s="9"/>
      <c r="M78" s="22">
        <v>19914239680</v>
      </c>
      <c r="N78" s="22"/>
      <c r="O78" s="22">
        <v>-18367190678</v>
      </c>
      <c r="P78" s="22"/>
      <c r="Q78" s="22">
        <v>0</v>
      </c>
      <c r="R78" s="22"/>
      <c r="S78" s="22">
        <f t="shared" si="11"/>
        <v>1547049002</v>
      </c>
      <c r="T78" s="9"/>
      <c r="U78" s="30">
        <f t="shared" si="12"/>
        <v>4.4970122156998945E-3</v>
      </c>
    </row>
    <row r="79" spans="1:21" ht="40.15" customHeight="1" x14ac:dyDescent="0.4">
      <c r="A79" s="77" t="s">
        <v>177</v>
      </c>
      <c r="C79" s="22">
        <v>0</v>
      </c>
      <c r="D79" s="22"/>
      <c r="E79" s="22">
        <v>0</v>
      </c>
      <c r="F79" s="22"/>
      <c r="G79" s="22">
        <v>1100694816</v>
      </c>
      <c r="H79" s="22"/>
      <c r="I79" s="22">
        <f>SUM(C79:G79)</f>
        <v>1100694816</v>
      </c>
      <c r="J79" s="9"/>
      <c r="K79" s="30">
        <f>I79/$I$146</f>
        <v>-6.4416423261990296E-3</v>
      </c>
      <c r="L79" s="9"/>
      <c r="M79" s="22">
        <v>0</v>
      </c>
      <c r="N79" s="22"/>
      <c r="O79" s="22">
        <v>0</v>
      </c>
      <c r="P79" s="22"/>
      <c r="Q79" s="22">
        <v>1100694816</v>
      </c>
      <c r="R79" s="22"/>
      <c r="S79" s="22">
        <f t="shared" si="11"/>
        <v>1100694816</v>
      </c>
      <c r="T79" s="9"/>
      <c r="U79" s="30">
        <f t="shared" si="12"/>
        <v>3.1995353908702809E-3</v>
      </c>
    </row>
    <row r="80" spans="1:21" ht="40.15" customHeight="1" x14ac:dyDescent="0.4">
      <c r="A80" s="77" t="s">
        <v>179</v>
      </c>
      <c r="C80" s="22">
        <v>0</v>
      </c>
      <c r="D80" s="22"/>
      <c r="E80" s="22">
        <v>1733373540</v>
      </c>
      <c r="F80" s="22"/>
      <c r="G80" s="22">
        <v>0</v>
      </c>
      <c r="H80" s="22"/>
      <c r="I80" s="22">
        <f>SUM(C80:G80)</f>
        <v>1733373540</v>
      </c>
      <c r="J80" s="9"/>
      <c r="K80" s="30">
        <f>I80/$I$146</f>
        <v>-1.014429449477615E-2</v>
      </c>
      <c r="L80" s="9"/>
      <c r="M80" s="22">
        <v>0</v>
      </c>
      <c r="N80" s="22"/>
      <c r="O80" s="22">
        <v>1086656508</v>
      </c>
      <c r="P80" s="22"/>
      <c r="Q80" s="22">
        <v>0</v>
      </c>
      <c r="R80" s="22"/>
      <c r="S80" s="22">
        <f t="shared" si="11"/>
        <v>1086656508</v>
      </c>
      <c r="T80" s="9"/>
      <c r="U80" s="30">
        <f t="shared" si="12"/>
        <v>3.1587283818601307E-3</v>
      </c>
    </row>
    <row r="81" spans="1:21" ht="40.15" customHeight="1" x14ac:dyDescent="0.4">
      <c r="A81" s="77" t="s">
        <v>158</v>
      </c>
      <c r="C81" s="22">
        <v>0</v>
      </c>
      <c r="D81" s="22"/>
      <c r="E81" s="22">
        <v>0</v>
      </c>
      <c r="F81" s="22"/>
      <c r="G81" s="22">
        <v>0</v>
      </c>
      <c r="H81" s="22"/>
      <c r="I81" s="22" t="s">
        <v>70</v>
      </c>
      <c r="J81" s="9"/>
      <c r="K81" s="30">
        <v>0</v>
      </c>
      <c r="L81" s="9"/>
      <c r="M81" s="22">
        <v>0</v>
      </c>
      <c r="N81" s="22"/>
      <c r="O81" s="22">
        <v>0</v>
      </c>
      <c r="P81" s="22"/>
      <c r="Q81" s="22">
        <v>972281837</v>
      </c>
      <c r="R81" s="22"/>
      <c r="S81" s="22">
        <f t="shared" si="11"/>
        <v>972281837</v>
      </c>
      <c r="T81" s="9"/>
      <c r="U81" s="30">
        <f t="shared" si="12"/>
        <v>2.8262603785915077E-3</v>
      </c>
    </row>
    <row r="82" spans="1:21" ht="40.15" customHeight="1" x14ac:dyDescent="0.4">
      <c r="A82" s="80" t="s">
        <v>56</v>
      </c>
      <c r="C82" s="22">
        <v>0</v>
      </c>
      <c r="D82" s="47"/>
      <c r="E82" s="47">
        <v>-13393512</v>
      </c>
      <c r="F82" s="47"/>
      <c r="G82" s="47">
        <v>54291816</v>
      </c>
      <c r="H82" s="22"/>
      <c r="I82" s="22">
        <f>SUM(C82:G82)</f>
        <v>40898304</v>
      </c>
      <c r="J82" s="9"/>
      <c r="K82" s="30">
        <f>I82/$I$146</f>
        <v>-2.3935085573815866E-4</v>
      </c>
      <c r="L82" s="9"/>
      <c r="M82" s="47">
        <v>112842070</v>
      </c>
      <c r="N82" s="47"/>
      <c r="O82" s="22">
        <v>0</v>
      </c>
      <c r="P82" s="47"/>
      <c r="Q82" s="47">
        <v>849323015</v>
      </c>
      <c r="R82" s="22"/>
      <c r="S82" s="22">
        <f t="shared" si="11"/>
        <v>962165085</v>
      </c>
      <c r="T82" s="9"/>
      <c r="U82" s="30">
        <f t="shared" si="12"/>
        <v>2.7968526757531417E-3</v>
      </c>
    </row>
    <row r="83" spans="1:21" ht="40.15" customHeight="1" x14ac:dyDescent="0.4">
      <c r="A83" s="77" t="s">
        <v>94</v>
      </c>
      <c r="C83" s="22">
        <v>0</v>
      </c>
      <c r="D83" s="22"/>
      <c r="E83" s="22">
        <v>0</v>
      </c>
      <c r="F83" s="22"/>
      <c r="G83" s="22">
        <v>0</v>
      </c>
      <c r="H83" s="22"/>
      <c r="I83" s="22">
        <v>0</v>
      </c>
      <c r="J83" s="9"/>
      <c r="K83" s="30">
        <v>0</v>
      </c>
      <c r="L83" s="9"/>
      <c r="M83" s="22">
        <v>0</v>
      </c>
      <c r="N83" s="22"/>
      <c r="O83" s="22">
        <v>0</v>
      </c>
      <c r="P83" s="22"/>
      <c r="Q83" s="22">
        <v>650579159</v>
      </c>
      <c r="R83" s="22"/>
      <c r="S83" s="22">
        <f t="shared" si="11"/>
        <v>650579159</v>
      </c>
      <c r="T83" s="9"/>
      <c r="U83" s="30">
        <f t="shared" si="12"/>
        <v>1.8911246001390486E-3</v>
      </c>
    </row>
    <row r="84" spans="1:21" ht="40.15" customHeight="1" x14ac:dyDescent="0.4">
      <c r="A84" s="77" t="s">
        <v>188</v>
      </c>
      <c r="C84" s="22">
        <v>0</v>
      </c>
      <c r="D84" s="22"/>
      <c r="E84" s="47">
        <v>-1</v>
      </c>
      <c r="F84" s="47"/>
      <c r="G84" s="22">
        <v>0</v>
      </c>
      <c r="H84" s="47"/>
      <c r="I84" s="47">
        <f>SUM(C84:G84)</f>
        <v>-1</v>
      </c>
      <c r="J84" s="46"/>
      <c r="K84" s="59">
        <f>I84/$I$146</f>
        <v>5.8523418413183751E-12</v>
      </c>
      <c r="L84" s="46"/>
      <c r="M84" s="47">
        <v>0</v>
      </c>
      <c r="N84" s="47"/>
      <c r="O84" s="22">
        <v>0</v>
      </c>
      <c r="P84" s="47"/>
      <c r="Q84" s="47">
        <v>638684427</v>
      </c>
      <c r="R84" s="47"/>
      <c r="S84" s="47">
        <f t="shared" si="11"/>
        <v>638684427</v>
      </c>
      <c r="T84" s="46"/>
      <c r="U84" s="59">
        <f t="shared" si="12"/>
        <v>1.8565486073700253E-3</v>
      </c>
    </row>
    <row r="85" spans="1:21" ht="40.15" customHeight="1" x14ac:dyDescent="0.4">
      <c r="A85" s="77" t="s">
        <v>205</v>
      </c>
      <c r="C85" s="22">
        <v>0</v>
      </c>
      <c r="D85" s="22"/>
      <c r="E85" s="22">
        <v>0</v>
      </c>
      <c r="F85" s="22"/>
      <c r="G85" s="22">
        <v>0</v>
      </c>
      <c r="H85" s="22"/>
      <c r="I85" s="22">
        <v>0</v>
      </c>
      <c r="J85" s="9"/>
      <c r="K85" s="59">
        <v>0</v>
      </c>
      <c r="L85" s="9"/>
      <c r="M85" s="47">
        <v>0</v>
      </c>
      <c r="N85" s="22"/>
      <c r="O85" s="22">
        <v>0</v>
      </c>
      <c r="P85" s="22"/>
      <c r="Q85" s="47">
        <v>569880595</v>
      </c>
      <c r="R85" s="22"/>
      <c r="S85" s="47">
        <f t="shared" si="11"/>
        <v>569880595</v>
      </c>
      <c r="T85" s="9"/>
      <c r="U85" s="59">
        <f t="shared" si="12"/>
        <v>1.6565473969423266E-3</v>
      </c>
    </row>
    <row r="86" spans="1:21" ht="40.15" customHeight="1" x14ac:dyDescent="0.4">
      <c r="A86" s="77" t="s">
        <v>36</v>
      </c>
      <c r="C86" s="22">
        <v>0</v>
      </c>
      <c r="D86" s="22"/>
      <c r="E86" s="22">
        <v>226643400</v>
      </c>
      <c r="F86" s="22"/>
      <c r="G86" s="22">
        <v>0</v>
      </c>
      <c r="H86" s="22"/>
      <c r="I86" s="22">
        <f>SUM(C86:G86)</f>
        <v>226643400</v>
      </c>
      <c r="J86" s="9"/>
      <c r="K86" s="30">
        <f>I86/$I$146</f>
        <v>-1.326394652878657E-3</v>
      </c>
      <c r="L86" s="9"/>
      <c r="M86" s="22">
        <v>0</v>
      </c>
      <c r="N86" s="22"/>
      <c r="O86" s="22">
        <v>569590650</v>
      </c>
      <c r="P86" s="22"/>
      <c r="Q86" s="22">
        <v>0</v>
      </c>
      <c r="R86" s="22"/>
      <c r="S86" s="22">
        <f t="shared" si="11"/>
        <v>569590650</v>
      </c>
      <c r="T86" s="9"/>
      <c r="U86" s="30">
        <f t="shared" si="12"/>
        <v>1.655704575412307E-3</v>
      </c>
    </row>
    <row r="87" spans="1:21" ht="40.15" customHeight="1" thickBot="1" x14ac:dyDescent="0.45">
      <c r="A87" s="77" t="s">
        <v>26</v>
      </c>
      <c r="C87" s="25">
        <v>0</v>
      </c>
      <c r="D87" s="22"/>
      <c r="E87" s="25">
        <v>160240860</v>
      </c>
      <c r="F87" s="22"/>
      <c r="G87" s="25">
        <v>0</v>
      </c>
      <c r="H87" s="22"/>
      <c r="I87" s="25">
        <f>SUM(C87:G87)</f>
        <v>160240860</v>
      </c>
      <c r="J87" s="9"/>
      <c r="K87" s="31">
        <f>I87/$I$146</f>
        <v>-9.3778428966683988E-4</v>
      </c>
      <c r="L87" s="9"/>
      <c r="M87" s="25">
        <v>0</v>
      </c>
      <c r="N87" s="22"/>
      <c r="O87" s="25">
        <v>505437815</v>
      </c>
      <c r="P87" s="22"/>
      <c r="Q87" s="25">
        <v>0</v>
      </c>
      <c r="R87" s="22"/>
      <c r="S87" s="25">
        <f t="shared" si="11"/>
        <v>505437815</v>
      </c>
      <c r="T87" s="9"/>
      <c r="U87" s="31">
        <f t="shared" si="12"/>
        <v>1.4692230339137398E-3</v>
      </c>
    </row>
    <row r="88" spans="1:21" ht="40.15" customHeight="1" thickBot="1" x14ac:dyDescent="0.45">
      <c r="A88" s="77" t="s">
        <v>132</v>
      </c>
      <c r="C88" s="25">
        <f t="shared" ref="C88:U88" si="13">SUM(C69:C87)</f>
        <v>43320943680</v>
      </c>
      <c r="D88" s="22"/>
      <c r="E88" s="25">
        <f t="shared" si="13"/>
        <v>-197719594526</v>
      </c>
      <c r="F88" s="22"/>
      <c r="G88" s="25">
        <f t="shared" si="13"/>
        <v>136091684732</v>
      </c>
      <c r="H88" s="22"/>
      <c r="I88" s="25">
        <f t="shared" si="13"/>
        <v>-18306966114</v>
      </c>
      <c r="J88" s="22"/>
      <c r="K88" s="31">
        <f t="shared" si="13"/>
        <v>0.10713862377655983</v>
      </c>
      <c r="L88" s="22"/>
      <c r="M88" s="25">
        <f t="shared" si="13"/>
        <v>61997803940</v>
      </c>
      <c r="N88" s="22"/>
      <c r="O88" s="25">
        <f t="shared" si="13"/>
        <v>171141839342</v>
      </c>
      <c r="P88" s="22"/>
      <c r="Q88" s="25">
        <f t="shared" si="13"/>
        <v>261516166953</v>
      </c>
      <c r="R88" s="22"/>
      <c r="S88" s="25">
        <f t="shared" si="13"/>
        <v>494655810235</v>
      </c>
      <c r="T88" s="22"/>
      <c r="U88" s="31">
        <f t="shared" si="13"/>
        <v>1.4378815527613937</v>
      </c>
    </row>
    <row r="89" spans="1:21" ht="40.15" customHeight="1" x14ac:dyDescent="0.4">
      <c r="A89" s="77"/>
      <c r="C89" s="22"/>
      <c r="D89" s="22"/>
      <c r="E89" s="22"/>
      <c r="F89" s="22"/>
      <c r="G89" s="22"/>
      <c r="H89" s="22"/>
      <c r="I89" s="22"/>
      <c r="J89" s="9"/>
      <c r="K89" s="30"/>
      <c r="L89" s="9"/>
      <c r="M89" s="22"/>
      <c r="N89" s="22"/>
      <c r="O89" s="22"/>
      <c r="P89" s="22"/>
      <c r="Q89" s="22"/>
      <c r="R89" s="22"/>
      <c r="S89" s="22"/>
      <c r="T89" s="9"/>
      <c r="U89" s="30"/>
    </row>
    <row r="90" spans="1:21" ht="40.15" customHeight="1" x14ac:dyDescent="0.4">
      <c r="A90" s="126" t="s">
        <v>0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</row>
    <row r="91" spans="1:21" ht="40.15" customHeight="1" x14ac:dyDescent="0.4">
      <c r="A91" s="126" t="s">
        <v>82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</row>
    <row r="92" spans="1:21" ht="40.15" customHeight="1" x14ac:dyDescent="0.4">
      <c r="A92" s="126" t="s">
        <v>161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</row>
    <row r="93" spans="1:21" ht="40.15" customHeight="1" x14ac:dyDescent="0.4"/>
    <row r="94" spans="1:21" ht="40.15" customHeight="1" x14ac:dyDescent="0.4">
      <c r="A94" s="127" t="s">
        <v>214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</row>
    <row r="95" spans="1:21" ht="40.15" customHeight="1" x14ac:dyDescent="0.75">
      <c r="A95" s="1"/>
      <c r="B95" s="1"/>
      <c r="C95" s="128" t="s">
        <v>124</v>
      </c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</row>
    <row r="96" spans="1:21" ht="40.15" customHeight="1" thickBot="1" x14ac:dyDescent="0.8">
      <c r="C96" s="129" t="s">
        <v>159</v>
      </c>
      <c r="D96" s="129"/>
      <c r="E96" s="129"/>
      <c r="F96" s="129"/>
      <c r="G96" s="129"/>
      <c r="H96" s="129"/>
      <c r="I96" s="129"/>
      <c r="J96" s="129"/>
      <c r="K96" s="129"/>
      <c r="L96" s="18"/>
      <c r="M96" s="129" t="s">
        <v>160</v>
      </c>
      <c r="N96" s="129"/>
      <c r="O96" s="129"/>
      <c r="P96" s="129"/>
      <c r="Q96" s="129"/>
      <c r="R96" s="129"/>
      <c r="S96" s="129"/>
      <c r="T96" s="129"/>
      <c r="U96" s="129"/>
    </row>
    <row r="97" spans="1:21" ht="40.15" customHeight="1" thickBot="1" x14ac:dyDescent="0.8">
      <c r="A97" s="135" t="s">
        <v>89</v>
      </c>
      <c r="B97" s="20"/>
      <c r="C97" s="44" t="s">
        <v>90</v>
      </c>
      <c r="D97" s="20"/>
      <c r="E97" s="44" t="s">
        <v>91</v>
      </c>
      <c r="F97" s="20"/>
      <c r="G97" s="44" t="s">
        <v>92</v>
      </c>
      <c r="H97" s="48"/>
      <c r="I97" s="131" t="s">
        <v>60</v>
      </c>
      <c r="J97" s="131"/>
      <c r="K97" s="131"/>
      <c r="L97" s="20"/>
      <c r="M97" s="44" t="s">
        <v>90</v>
      </c>
      <c r="N97" s="20"/>
      <c r="O97" s="44" t="s">
        <v>91</v>
      </c>
      <c r="P97" s="20"/>
      <c r="Q97" s="44" t="s">
        <v>92</v>
      </c>
      <c r="R97" s="48"/>
      <c r="S97" s="131" t="s">
        <v>60</v>
      </c>
      <c r="T97" s="131"/>
      <c r="U97" s="131"/>
    </row>
    <row r="98" spans="1:21" ht="40.15" customHeight="1" thickBot="1" x14ac:dyDescent="0.8">
      <c r="A98" s="131"/>
      <c r="B98" s="20"/>
      <c r="C98" s="27" t="s">
        <v>164</v>
      </c>
      <c r="D98" s="19"/>
      <c r="E98" s="27" t="s">
        <v>165</v>
      </c>
      <c r="F98" s="19"/>
      <c r="G98" s="27" t="s">
        <v>166</v>
      </c>
      <c r="H98" s="20"/>
      <c r="I98" s="27" t="s">
        <v>79</v>
      </c>
      <c r="J98" s="48"/>
      <c r="K98" s="27" t="s">
        <v>85</v>
      </c>
      <c r="L98" s="20"/>
      <c r="M98" s="27" t="s">
        <v>164</v>
      </c>
      <c r="N98" s="19"/>
      <c r="O98" s="27" t="s">
        <v>165</v>
      </c>
      <c r="P98" s="19"/>
      <c r="Q98" s="27" t="s">
        <v>166</v>
      </c>
      <c r="R98" s="20"/>
      <c r="S98" s="27" t="s">
        <v>79</v>
      </c>
      <c r="T98" s="48"/>
      <c r="U98" s="27" t="s">
        <v>85</v>
      </c>
    </row>
    <row r="99" spans="1:21" ht="40.15" customHeight="1" x14ac:dyDescent="0.4">
      <c r="A99" s="77" t="s">
        <v>213</v>
      </c>
      <c r="C99" s="22">
        <f t="shared" ref="C99:U99" si="14">SUM(C88)</f>
        <v>43320943680</v>
      </c>
      <c r="D99" s="22"/>
      <c r="E99" s="22">
        <f t="shared" si="14"/>
        <v>-197719594526</v>
      </c>
      <c r="F99" s="22"/>
      <c r="G99" s="22">
        <f t="shared" si="14"/>
        <v>136091684732</v>
      </c>
      <c r="H99" s="22"/>
      <c r="I99" s="22">
        <f t="shared" si="14"/>
        <v>-18306966114</v>
      </c>
      <c r="J99" s="22"/>
      <c r="K99" s="30">
        <f t="shared" si="14"/>
        <v>0.10713862377655983</v>
      </c>
      <c r="L99" s="22"/>
      <c r="M99" s="22">
        <f t="shared" si="14"/>
        <v>61997803940</v>
      </c>
      <c r="N99" s="22"/>
      <c r="O99" s="22">
        <f t="shared" si="14"/>
        <v>171141839342</v>
      </c>
      <c r="P99" s="22"/>
      <c r="Q99" s="22">
        <f t="shared" si="14"/>
        <v>261516166953</v>
      </c>
      <c r="R99" s="22"/>
      <c r="S99" s="22">
        <f t="shared" si="14"/>
        <v>494655810235</v>
      </c>
      <c r="T99" s="22"/>
      <c r="U99" s="30">
        <f t="shared" si="14"/>
        <v>1.4378815527613937</v>
      </c>
    </row>
    <row r="100" spans="1:21" ht="40.15" customHeight="1" x14ac:dyDescent="0.4">
      <c r="A100" s="77" t="s">
        <v>16</v>
      </c>
      <c r="C100" s="22">
        <v>118597745</v>
      </c>
      <c r="D100" s="22"/>
      <c r="E100" s="22">
        <v>-2162477736</v>
      </c>
      <c r="F100" s="22"/>
      <c r="G100" s="22">
        <v>0</v>
      </c>
      <c r="H100" s="22"/>
      <c r="I100" s="22">
        <f>SUM(C100:G100)</f>
        <v>-2043879991</v>
      </c>
      <c r="J100" s="9"/>
      <c r="K100" s="30">
        <f>I100/$I$146</f>
        <v>1.1961484389962723E-2</v>
      </c>
      <c r="L100" s="9"/>
      <c r="M100" s="22">
        <v>118597745</v>
      </c>
      <c r="N100" s="22"/>
      <c r="O100" s="22">
        <v>289677703</v>
      </c>
      <c r="P100" s="22"/>
      <c r="Q100" s="22">
        <v>0</v>
      </c>
      <c r="R100" s="22"/>
      <c r="S100" s="22">
        <f t="shared" ref="S100:S117" si="15">SUM(M100:Q100)</f>
        <v>408275448</v>
      </c>
      <c r="T100" s="9"/>
      <c r="U100" s="30">
        <f t="shared" ref="U100:U117" si="16">S100/$S$146</f>
        <v>1.1867883141728351E-3</v>
      </c>
    </row>
    <row r="101" spans="1:21" ht="40.15" customHeight="1" x14ac:dyDescent="0.4">
      <c r="A101" s="77" t="s">
        <v>99</v>
      </c>
      <c r="C101" s="22">
        <v>0</v>
      </c>
      <c r="D101" s="22"/>
      <c r="E101" s="22">
        <v>0</v>
      </c>
      <c r="F101" s="22"/>
      <c r="G101" s="22">
        <v>0</v>
      </c>
      <c r="H101" s="22"/>
      <c r="I101" s="22">
        <v>0</v>
      </c>
      <c r="J101" s="9"/>
      <c r="K101" s="22">
        <v>0</v>
      </c>
      <c r="L101" s="9"/>
      <c r="M101" s="22">
        <v>2688000000</v>
      </c>
      <c r="N101" s="22"/>
      <c r="O101" s="22">
        <v>0</v>
      </c>
      <c r="P101" s="22"/>
      <c r="Q101" s="22">
        <v>-2291214960</v>
      </c>
      <c r="R101" s="22"/>
      <c r="S101" s="22">
        <f t="shared" si="15"/>
        <v>396785040</v>
      </c>
      <c r="T101" s="9"/>
      <c r="U101" s="30">
        <f t="shared" si="16"/>
        <v>1.1533876235207781E-3</v>
      </c>
    </row>
    <row r="102" spans="1:21" ht="40.15" customHeight="1" x14ac:dyDescent="0.4">
      <c r="A102" s="77" t="s">
        <v>209</v>
      </c>
      <c r="C102" s="22">
        <v>0</v>
      </c>
      <c r="D102" s="22"/>
      <c r="E102" s="22">
        <v>0</v>
      </c>
      <c r="F102" s="22"/>
      <c r="G102" s="22">
        <v>0</v>
      </c>
      <c r="H102" s="22"/>
      <c r="I102" s="22">
        <v>0</v>
      </c>
      <c r="J102" s="9"/>
      <c r="K102" s="22">
        <v>0</v>
      </c>
      <c r="L102" s="9"/>
      <c r="M102" s="22">
        <v>0</v>
      </c>
      <c r="N102" s="22"/>
      <c r="O102" s="22">
        <v>0</v>
      </c>
      <c r="P102" s="22"/>
      <c r="Q102" s="47">
        <v>391285672</v>
      </c>
      <c r="R102" s="22"/>
      <c r="S102" s="47">
        <f t="shared" si="15"/>
        <v>391285672</v>
      </c>
      <c r="T102" s="9"/>
      <c r="U102" s="59">
        <f t="shared" si="16"/>
        <v>1.1374018822529464E-3</v>
      </c>
    </row>
    <row r="103" spans="1:21" ht="40.15" customHeight="1" x14ac:dyDescent="0.4">
      <c r="A103" s="77" t="s">
        <v>32</v>
      </c>
      <c r="C103" s="22">
        <v>0</v>
      </c>
      <c r="D103" s="22"/>
      <c r="E103" s="22">
        <v>-1559779004</v>
      </c>
      <c r="F103" s="22"/>
      <c r="G103" s="22">
        <v>0</v>
      </c>
      <c r="H103" s="22"/>
      <c r="I103" s="22">
        <f>SUM(C103:G103)</f>
        <v>-1559779004</v>
      </c>
      <c r="J103" s="9"/>
      <c r="K103" s="30">
        <f>I103/$I$146</f>
        <v>9.1283599283191012E-3</v>
      </c>
      <c r="L103" s="9"/>
      <c r="M103" s="22">
        <v>0</v>
      </c>
      <c r="N103" s="22"/>
      <c r="O103" s="22">
        <v>384880534</v>
      </c>
      <c r="P103" s="22"/>
      <c r="Q103" s="22">
        <v>0</v>
      </c>
      <c r="R103" s="22"/>
      <c r="S103" s="22">
        <f t="shared" si="15"/>
        <v>384880534</v>
      </c>
      <c r="T103" s="9"/>
      <c r="U103" s="30">
        <f t="shared" si="16"/>
        <v>1.1187832193715469E-3</v>
      </c>
    </row>
    <row r="104" spans="1:21" ht="40.15" customHeight="1" x14ac:dyDescent="0.4">
      <c r="A104" s="77" t="s">
        <v>15</v>
      </c>
      <c r="C104" s="22">
        <v>0</v>
      </c>
      <c r="D104" s="22"/>
      <c r="E104" s="22">
        <v>-188074260</v>
      </c>
      <c r="F104" s="22"/>
      <c r="G104" s="22">
        <v>0</v>
      </c>
      <c r="H104" s="22"/>
      <c r="I104" s="22">
        <f>SUM(C104:G104)</f>
        <v>-188074260</v>
      </c>
      <c r="J104" s="9"/>
      <c r="K104" s="30">
        <f>I104/$I$146</f>
        <v>1.1006748610729907E-3</v>
      </c>
      <c r="L104" s="9"/>
      <c r="M104" s="22">
        <v>0</v>
      </c>
      <c r="N104" s="22"/>
      <c r="O104" s="22">
        <v>223064820</v>
      </c>
      <c r="P104" s="22"/>
      <c r="Q104" s="22">
        <v>0</v>
      </c>
      <c r="R104" s="22"/>
      <c r="S104" s="22">
        <f t="shared" si="15"/>
        <v>223064820</v>
      </c>
      <c r="T104" s="9"/>
      <c r="U104" s="30">
        <f t="shared" si="16"/>
        <v>6.4841205361696624E-4</v>
      </c>
    </row>
    <row r="105" spans="1:21" ht="40.15" customHeight="1" x14ac:dyDescent="0.4">
      <c r="A105" s="77" t="s">
        <v>50</v>
      </c>
      <c r="C105" s="22">
        <v>0</v>
      </c>
      <c r="D105" s="22"/>
      <c r="E105" s="22">
        <v>-2838612584</v>
      </c>
      <c r="F105" s="22"/>
      <c r="G105" s="22">
        <v>0</v>
      </c>
      <c r="H105" s="22"/>
      <c r="I105" s="22">
        <f>SUM(C105:G105)</f>
        <v>-2838612584</v>
      </c>
      <c r="J105" s="9"/>
      <c r="K105" s="30">
        <f>I105/$I$146</f>
        <v>1.6612531196636072E-2</v>
      </c>
      <c r="L105" s="9"/>
      <c r="M105" s="22">
        <v>0</v>
      </c>
      <c r="N105" s="22"/>
      <c r="O105" s="22">
        <v>208721514</v>
      </c>
      <c r="P105" s="22"/>
      <c r="Q105" s="22">
        <v>0</v>
      </c>
      <c r="R105" s="22"/>
      <c r="S105" s="22">
        <f t="shared" si="15"/>
        <v>208721514</v>
      </c>
      <c r="T105" s="9"/>
      <c r="U105" s="30">
        <f t="shared" si="16"/>
        <v>6.0671846652817049E-4</v>
      </c>
    </row>
    <row r="106" spans="1:21" ht="40.15" customHeight="1" x14ac:dyDescent="0.4">
      <c r="A106" s="77" t="s">
        <v>100</v>
      </c>
      <c r="C106" s="22">
        <v>0</v>
      </c>
      <c r="D106" s="22"/>
      <c r="E106" s="22">
        <v>0</v>
      </c>
      <c r="F106" s="22"/>
      <c r="G106" s="22">
        <v>0</v>
      </c>
      <c r="H106" s="22"/>
      <c r="I106" s="22">
        <v>0</v>
      </c>
      <c r="J106" s="9"/>
      <c r="K106" s="22">
        <v>0</v>
      </c>
      <c r="L106" s="9"/>
      <c r="M106" s="22">
        <v>0</v>
      </c>
      <c r="N106" s="22"/>
      <c r="O106" s="22">
        <v>0</v>
      </c>
      <c r="P106" s="22"/>
      <c r="Q106" s="22">
        <v>100351395</v>
      </c>
      <c r="R106" s="22"/>
      <c r="S106" s="22">
        <f t="shared" si="15"/>
        <v>100351395</v>
      </c>
      <c r="T106" s="9"/>
      <c r="U106" s="30">
        <f t="shared" si="16"/>
        <v>2.9170468976361829E-4</v>
      </c>
    </row>
    <row r="107" spans="1:21" ht="40.15" customHeight="1" x14ac:dyDescent="0.4">
      <c r="A107" s="77" t="s">
        <v>98</v>
      </c>
      <c r="C107" s="22">
        <v>0</v>
      </c>
      <c r="D107" s="22"/>
      <c r="E107" s="22">
        <v>0</v>
      </c>
      <c r="F107" s="22"/>
      <c r="G107" s="22">
        <v>0</v>
      </c>
      <c r="H107" s="22"/>
      <c r="I107" s="22">
        <v>0</v>
      </c>
      <c r="J107" s="9"/>
      <c r="K107" s="22">
        <v>0</v>
      </c>
      <c r="L107" s="9"/>
      <c r="M107" s="22">
        <v>0</v>
      </c>
      <c r="N107" s="22"/>
      <c r="O107" s="22">
        <v>0</v>
      </c>
      <c r="P107" s="22"/>
      <c r="Q107" s="22">
        <v>75052261</v>
      </c>
      <c r="R107" s="22"/>
      <c r="S107" s="22">
        <f t="shared" si="15"/>
        <v>75052261</v>
      </c>
      <c r="T107" s="9"/>
      <c r="U107" s="30">
        <f t="shared" si="16"/>
        <v>2.1816434650522904E-4</v>
      </c>
    </row>
    <row r="108" spans="1:21" ht="40.15" customHeight="1" x14ac:dyDescent="0.4">
      <c r="A108" s="77" t="s">
        <v>211</v>
      </c>
      <c r="C108" s="22">
        <v>0</v>
      </c>
      <c r="D108" s="22"/>
      <c r="E108" s="22">
        <v>0</v>
      </c>
      <c r="F108" s="22"/>
      <c r="G108" s="22">
        <v>0</v>
      </c>
      <c r="H108" s="22"/>
      <c r="I108" s="22">
        <v>0</v>
      </c>
      <c r="J108" s="9"/>
      <c r="K108" s="22">
        <v>0</v>
      </c>
      <c r="L108" s="9"/>
      <c r="M108" s="22">
        <v>0</v>
      </c>
      <c r="N108" s="22"/>
      <c r="O108" s="22">
        <v>0</v>
      </c>
      <c r="P108" s="22"/>
      <c r="Q108" s="47">
        <v>65180344</v>
      </c>
      <c r="R108" s="22"/>
      <c r="S108" s="47">
        <f t="shared" si="15"/>
        <v>65180344</v>
      </c>
      <c r="T108" s="9"/>
      <c r="U108" s="59">
        <f t="shared" si="16"/>
        <v>1.8946833798579401E-4</v>
      </c>
    </row>
    <row r="109" spans="1:21" ht="40.15" customHeight="1" x14ac:dyDescent="0.4">
      <c r="A109" s="77" t="s">
        <v>186</v>
      </c>
      <c r="C109" s="22">
        <v>0</v>
      </c>
      <c r="D109" s="22"/>
      <c r="E109" s="47">
        <v>-50997939</v>
      </c>
      <c r="F109" s="47"/>
      <c r="G109" s="47">
        <v>32287450</v>
      </c>
      <c r="H109" s="47"/>
      <c r="I109" s="47">
        <f>SUM(C109:G109)</f>
        <v>-18710489</v>
      </c>
      <c r="J109" s="46"/>
      <c r="K109" s="59">
        <f>I109/$I$146</f>
        <v>1.095001776462272E-4</v>
      </c>
      <c r="L109" s="46"/>
      <c r="M109" s="22">
        <v>0</v>
      </c>
      <c r="N109" s="47"/>
      <c r="O109" s="22">
        <v>0</v>
      </c>
      <c r="P109" s="47"/>
      <c r="Q109" s="47">
        <v>32287450</v>
      </c>
      <c r="R109" s="47"/>
      <c r="S109" s="47">
        <f t="shared" si="15"/>
        <v>32287450</v>
      </c>
      <c r="T109" s="46"/>
      <c r="U109" s="59">
        <f t="shared" si="16"/>
        <v>9.385420686487057E-5</v>
      </c>
    </row>
    <row r="110" spans="1:21" ht="40.15" customHeight="1" x14ac:dyDescent="0.4">
      <c r="A110" s="77" t="s">
        <v>210</v>
      </c>
      <c r="C110" s="22">
        <v>0</v>
      </c>
      <c r="D110" s="22"/>
      <c r="E110" s="22">
        <v>0</v>
      </c>
      <c r="F110" s="22"/>
      <c r="G110" s="22">
        <v>0</v>
      </c>
      <c r="H110" s="22"/>
      <c r="I110" s="22">
        <v>0</v>
      </c>
      <c r="J110" s="9"/>
      <c r="K110" s="22">
        <v>0</v>
      </c>
      <c r="L110" s="9"/>
      <c r="M110" s="22">
        <v>0</v>
      </c>
      <c r="N110" s="22"/>
      <c r="O110" s="22">
        <v>0</v>
      </c>
      <c r="P110" s="22"/>
      <c r="Q110" s="47">
        <v>8996148</v>
      </c>
      <c r="R110" s="22"/>
      <c r="S110" s="47">
        <f t="shared" si="15"/>
        <v>8996148</v>
      </c>
      <c r="T110" s="9"/>
      <c r="U110" s="59">
        <f t="shared" si="16"/>
        <v>2.6150294785713694E-5</v>
      </c>
    </row>
    <row r="111" spans="1:21" ht="40.15" customHeight="1" x14ac:dyDescent="0.4">
      <c r="A111" s="77" t="s">
        <v>44</v>
      </c>
      <c r="C111" s="22">
        <v>1321140</v>
      </c>
      <c r="D111" s="22"/>
      <c r="E111" s="22">
        <v>-1897602</v>
      </c>
      <c r="F111" s="22"/>
      <c r="G111" s="22">
        <v>0</v>
      </c>
      <c r="H111" s="22"/>
      <c r="I111" s="22">
        <f t="shared" ref="I111:I116" si="17">SUM(C111:G111)</f>
        <v>-576462</v>
      </c>
      <c r="J111" s="9"/>
      <c r="K111" s="30">
        <f t="shared" ref="K111:K116" si="18">I111/$I$146</f>
        <v>3.3736526825300729E-6</v>
      </c>
      <c r="L111" s="9"/>
      <c r="M111" s="22">
        <v>1321140</v>
      </c>
      <c r="N111" s="22"/>
      <c r="O111" s="22">
        <v>3002607</v>
      </c>
      <c r="P111" s="22"/>
      <c r="Q111" s="22">
        <v>0</v>
      </c>
      <c r="R111" s="22"/>
      <c r="S111" s="22">
        <f t="shared" si="15"/>
        <v>4323747</v>
      </c>
      <c r="T111" s="9"/>
      <c r="U111" s="30">
        <f t="shared" si="16"/>
        <v>1.2568408015168851E-5</v>
      </c>
    </row>
    <row r="112" spans="1:21" ht="40.15" customHeight="1" x14ac:dyDescent="0.4">
      <c r="A112" s="77" t="s">
        <v>59</v>
      </c>
      <c r="C112" s="22">
        <v>0</v>
      </c>
      <c r="D112" s="22"/>
      <c r="E112" s="22">
        <v>-19958885</v>
      </c>
      <c r="F112" s="22"/>
      <c r="G112" s="22">
        <v>0</v>
      </c>
      <c r="H112" s="22"/>
      <c r="I112" s="22">
        <f t="shared" si="17"/>
        <v>-19958885</v>
      </c>
      <c r="J112" s="9"/>
      <c r="K112" s="30">
        <f t="shared" si="18"/>
        <v>1.1680621779156169E-4</v>
      </c>
      <c r="L112" s="9"/>
      <c r="M112" s="22">
        <v>0</v>
      </c>
      <c r="N112" s="22"/>
      <c r="O112" s="22">
        <v>-19958884</v>
      </c>
      <c r="P112" s="22"/>
      <c r="Q112" s="22">
        <v>0</v>
      </c>
      <c r="R112" s="22"/>
      <c r="S112" s="22">
        <f t="shared" si="15"/>
        <v>-19958884</v>
      </c>
      <c r="T112" s="9"/>
      <c r="U112" s="30">
        <f t="shared" si="16"/>
        <v>-5.8017131353759911E-5</v>
      </c>
    </row>
    <row r="113" spans="1:21" ht="40.15" customHeight="1" x14ac:dyDescent="0.4">
      <c r="A113" s="77" t="s">
        <v>185</v>
      </c>
      <c r="C113" s="22">
        <v>0</v>
      </c>
      <c r="D113" s="22"/>
      <c r="E113" s="47">
        <v>71444982</v>
      </c>
      <c r="F113" s="47"/>
      <c r="G113" s="47">
        <v>-28932474</v>
      </c>
      <c r="H113" s="47"/>
      <c r="I113" s="47">
        <f t="shared" si="17"/>
        <v>42512508</v>
      </c>
      <c r="J113" s="46"/>
      <c r="K113" s="59">
        <f t="shared" si="18"/>
        <v>-2.4879772934778213E-4</v>
      </c>
      <c r="L113" s="46"/>
      <c r="M113" s="22">
        <v>0</v>
      </c>
      <c r="N113" s="47"/>
      <c r="O113" s="22">
        <v>0</v>
      </c>
      <c r="P113" s="47"/>
      <c r="Q113" s="47">
        <v>-28932474</v>
      </c>
      <c r="R113" s="47"/>
      <c r="S113" s="47">
        <f t="shared" si="15"/>
        <v>-28932474</v>
      </c>
      <c r="T113" s="46"/>
      <c r="U113" s="59">
        <f t="shared" si="16"/>
        <v>-8.4101853813431821E-5</v>
      </c>
    </row>
    <row r="114" spans="1:21" ht="40.15" customHeight="1" x14ac:dyDescent="0.4">
      <c r="A114" s="77" t="s">
        <v>52</v>
      </c>
      <c r="C114" s="22">
        <v>0</v>
      </c>
      <c r="D114" s="22"/>
      <c r="E114" s="22">
        <v>-1232974930</v>
      </c>
      <c r="F114" s="22"/>
      <c r="G114" s="22">
        <v>0</v>
      </c>
      <c r="H114" s="22"/>
      <c r="I114" s="22">
        <f t="shared" si="17"/>
        <v>-1232974930</v>
      </c>
      <c r="J114" s="9"/>
      <c r="K114" s="30">
        <f t="shared" si="18"/>
        <v>7.2157907721355947E-3</v>
      </c>
      <c r="L114" s="9"/>
      <c r="M114" s="22">
        <v>0</v>
      </c>
      <c r="N114" s="22"/>
      <c r="O114" s="22">
        <v>-301656776</v>
      </c>
      <c r="P114" s="22"/>
      <c r="Q114" s="22">
        <v>0</v>
      </c>
      <c r="R114" s="22"/>
      <c r="S114" s="22">
        <f t="shared" si="15"/>
        <v>-301656776</v>
      </c>
      <c r="T114" s="9"/>
      <c r="U114" s="30">
        <f t="shared" si="16"/>
        <v>-8.7686570035397414E-4</v>
      </c>
    </row>
    <row r="115" spans="1:21" ht="40.15" customHeight="1" x14ac:dyDescent="0.4">
      <c r="A115" s="77" t="s">
        <v>34</v>
      </c>
      <c r="C115" s="22">
        <v>0</v>
      </c>
      <c r="D115" s="22"/>
      <c r="E115" s="22">
        <v>-69664361</v>
      </c>
      <c r="F115" s="22"/>
      <c r="G115" s="22">
        <v>0</v>
      </c>
      <c r="H115" s="22"/>
      <c r="I115" s="22">
        <f t="shared" si="17"/>
        <v>-69664361</v>
      </c>
      <c r="J115" s="9"/>
      <c r="K115" s="30">
        <f t="shared" si="18"/>
        <v>4.0769965472900796E-4</v>
      </c>
      <c r="L115" s="9"/>
      <c r="M115" s="22">
        <v>0</v>
      </c>
      <c r="N115" s="22"/>
      <c r="O115" s="22">
        <v>-411197245</v>
      </c>
      <c r="P115" s="22"/>
      <c r="Q115" s="22">
        <v>103615213</v>
      </c>
      <c r="R115" s="22"/>
      <c r="S115" s="22">
        <f t="shared" si="15"/>
        <v>-307582032</v>
      </c>
      <c r="T115" s="9"/>
      <c r="U115" s="30">
        <f t="shared" si="16"/>
        <v>-8.940894266733743E-4</v>
      </c>
    </row>
    <row r="116" spans="1:21" ht="40.15" customHeight="1" x14ac:dyDescent="0.4">
      <c r="A116" s="77" t="s">
        <v>173</v>
      </c>
      <c r="C116" s="22">
        <v>0</v>
      </c>
      <c r="D116" s="22"/>
      <c r="E116" s="22">
        <v>-392889660</v>
      </c>
      <c r="F116" s="22"/>
      <c r="G116" s="22">
        <v>0</v>
      </c>
      <c r="H116" s="22"/>
      <c r="I116" s="22">
        <f t="shared" si="17"/>
        <v>-392889660</v>
      </c>
      <c r="J116" s="9"/>
      <c r="K116" s="30">
        <f t="shared" si="18"/>
        <v>2.2993245962393502E-3</v>
      </c>
      <c r="L116" s="9"/>
      <c r="M116" s="22">
        <v>0</v>
      </c>
      <c r="N116" s="22"/>
      <c r="O116" s="22">
        <v>-392889660</v>
      </c>
      <c r="P116" s="22"/>
      <c r="Q116" s="22">
        <v>0</v>
      </c>
      <c r="R116" s="22"/>
      <c r="S116" s="22">
        <f t="shared" si="15"/>
        <v>-392889660</v>
      </c>
      <c r="T116" s="9"/>
      <c r="U116" s="30">
        <f t="shared" si="16"/>
        <v>-1.142064406594781E-3</v>
      </c>
    </row>
    <row r="117" spans="1:21" ht="40.15" customHeight="1" thickBot="1" x14ac:dyDescent="0.45">
      <c r="A117" s="77" t="s">
        <v>175</v>
      </c>
      <c r="C117" s="25">
        <v>0</v>
      </c>
      <c r="D117" s="22"/>
      <c r="E117" s="25">
        <v>0</v>
      </c>
      <c r="F117" s="22"/>
      <c r="G117" s="25">
        <v>0</v>
      </c>
      <c r="H117" s="22"/>
      <c r="I117" s="25">
        <v>0</v>
      </c>
      <c r="J117" s="9"/>
      <c r="K117" s="31">
        <v>0</v>
      </c>
      <c r="L117" s="9"/>
      <c r="M117" s="25">
        <v>0</v>
      </c>
      <c r="N117" s="22"/>
      <c r="O117" s="25">
        <v>0</v>
      </c>
      <c r="P117" s="22"/>
      <c r="Q117" s="25">
        <v>-404194323</v>
      </c>
      <c r="R117" s="22"/>
      <c r="S117" s="25">
        <f t="shared" si="15"/>
        <v>-404194323</v>
      </c>
      <c r="T117" s="9"/>
      <c r="U117" s="31">
        <f t="shared" si="16"/>
        <v>-1.1749251676564211E-3</v>
      </c>
    </row>
    <row r="118" spans="1:21" ht="40.15" customHeight="1" thickBot="1" x14ac:dyDescent="0.45">
      <c r="A118" s="77" t="s">
        <v>132</v>
      </c>
      <c r="C118" s="25">
        <f t="shared" ref="C118:U118" si="19">SUM(C99:C117)</f>
        <v>43440862565</v>
      </c>
      <c r="D118" s="22"/>
      <c r="E118" s="25">
        <f t="shared" si="19"/>
        <v>-206165476505</v>
      </c>
      <c r="F118" s="22"/>
      <c r="G118" s="25">
        <f t="shared" si="19"/>
        <v>136095039708</v>
      </c>
      <c r="H118" s="22"/>
      <c r="I118" s="25">
        <f t="shared" si="19"/>
        <v>-26629574232</v>
      </c>
      <c r="J118" s="22"/>
      <c r="K118" s="31">
        <f t="shared" si="19"/>
        <v>0.1558453714944272</v>
      </c>
      <c r="L118" s="22"/>
      <c r="M118" s="25">
        <f t="shared" si="19"/>
        <v>64805722825</v>
      </c>
      <c r="N118" s="22"/>
      <c r="O118" s="25">
        <f t="shared" si="19"/>
        <v>171125483955</v>
      </c>
      <c r="P118" s="22"/>
      <c r="Q118" s="25">
        <f t="shared" si="19"/>
        <v>259568593679</v>
      </c>
      <c r="R118" s="22"/>
      <c r="S118" s="25">
        <f t="shared" si="19"/>
        <v>495499800459</v>
      </c>
      <c r="T118" s="22"/>
      <c r="U118" s="31">
        <f t="shared" si="19"/>
        <v>1.4403348909183318</v>
      </c>
    </row>
    <row r="119" spans="1:21" ht="40.15" customHeight="1" x14ac:dyDescent="0.4">
      <c r="A119" s="77"/>
      <c r="C119" s="22"/>
      <c r="D119" s="22"/>
      <c r="E119" s="22"/>
      <c r="F119" s="22"/>
      <c r="G119" s="22"/>
      <c r="H119" s="22"/>
      <c r="I119" s="22"/>
      <c r="J119" s="9"/>
      <c r="K119" s="30"/>
      <c r="L119" s="9"/>
      <c r="M119" s="22"/>
      <c r="N119" s="22"/>
      <c r="O119" s="22"/>
      <c r="P119" s="22"/>
      <c r="Q119" s="22"/>
      <c r="R119" s="22"/>
      <c r="S119" s="22"/>
      <c r="T119" s="9"/>
      <c r="U119" s="30"/>
    </row>
    <row r="120" spans="1:21" ht="43.15" customHeight="1" x14ac:dyDescent="0.4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</row>
    <row r="121" spans="1:21" ht="43.15" customHeight="1" x14ac:dyDescent="0.4">
      <c r="A121" s="126" t="s">
        <v>82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</row>
    <row r="122" spans="1:21" ht="43.15" customHeight="1" x14ac:dyDescent="0.4">
      <c r="A122" s="126" t="s">
        <v>161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</row>
    <row r="123" spans="1:21" ht="43.15" customHeight="1" x14ac:dyDescent="0.4"/>
    <row r="124" spans="1:21" ht="43.15" customHeight="1" x14ac:dyDescent="0.4">
      <c r="A124" s="127" t="s">
        <v>214</v>
      </c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</row>
    <row r="125" spans="1:21" ht="43.15" customHeight="1" x14ac:dyDescent="0.75">
      <c r="A125" s="1"/>
      <c r="B125" s="1"/>
      <c r="C125" s="128" t="s">
        <v>124</v>
      </c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</row>
    <row r="126" spans="1:21" ht="43.15" customHeight="1" thickBot="1" x14ac:dyDescent="0.8">
      <c r="C126" s="129" t="s">
        <v>159</v>
      </c>
      <c r="D126" s="129"/>
      <c r="E126" s="129"/>
      <c r="F126" s="129"/>
      <c r="G126" s="129"/>
      <c r="H126" s="129"/>
      <c r="I126" s="129"/>
      <c r="J126" s="129"/>
      <c r="K126" s="129"/>
      <c r="L126" s="18"/>
      <c r="M126" s="129" t="s">
        <v>160</v>
      </c>
      <c r="N126" s="129"/>
      <c r="O126" s="129"/>
      <c r="P126" s="129"/>
      <c r="Q126" s="129"/>
      <c r="R126" s="129"/>
      <c r="S126" s="129"/>
      <c r="T126" s="129"/>
      <c r="U126" s="129"/>
    </row>
    <row r="127" spans="1:21" ht="43.15" customHeight="1" thickBot="1" x14ac:dyDescent="0.8">
      <c r="A127" s="135" t="s">
        <v>89</v>
      </c>
      <c r="B127" s="20"/>
      <c r="C127" s="44" t="s">
        <v>90</v>
      </c>
      <c r="D127" s="20"/>
      <c r="E127" s="44" t="s">
        <v>91</v>
      </c>
      <c r="F127" s="20"/>
      <c r="G127" s="44" t="s">
        <v>92</v>
      </c>
      <c r="H127" s="48"/>
      <c r="I127" s="131" t="s">
        <v>60</v>
      </c>
      <c r="J127" s="131"/>
      <c r="K127" s="131"/>
      <c r="L127" s="20"/>
      <c r="M127" s="44" t="s">
        <v>90</v>
      </c>
      <c r="N127" s="20"/>
      <c r="O127" s="44" t="s">
        <v>91</v>
      </c>
      <c r="P127" s="20"/>
      <c r="Q127" s="44" t="s">
        <v>92</v>
      </c>
      <c r="R127" s="48"/>
      <c r="S127" s="131" t="s">
        <v>60</v>
      </c>
      <c r="T127" s="131"/>
      <c r="U127" s="131"/>
    </row>
    <row r="128" spans="1:21" ht="43.15" customHeight="1" thickBot="1" x14ac:dyDescent="0.8">
      <c r="A128" s="131"/>
      <c r="B128" s="20"/>
      <c r="C128" s="27" t="s">
        <v>164</v>
      </c>
      <c r="D128" s="19"/>
      <c r="E128" s="27" t="s">
        <v>165</v>
      </c>
      <c r="F128" s="19"/>
      <c r="G128" s="27" t="s">
        <v>166</v>
      </c>
      <c r="H128" s="20"/>
      <c r="I128" s="27" t="s">
        <v>79</v>
      </c>
      <c r="J128" s="48"/>
      <c r="K128" s="27" t="s">
        <v>85</v>
      </c>
      <c r="L128" s="20"/>
      <c r="M128" s="27" t="s">
        <v>164</v>
      </c>
      <c r="N128" s="19"/>
      <c r="O128" s="27" t="s">
        <v>165</v>
      </c>
      <c r="P128" s="19"/>
      <c r="Q128" s="27" t="s">
        <v>166</v>
      </c>
      <c r="R128" s="20"/>
      <c r="S128" s="27" t="s">
        <v>79</v>
      </c>
      <c r="T128" s="48"/>
      <c r="U128" s="27" t="s">
        <v>85</v>
      </c>
    </row>
    <row r="129" spans="1:21" ht="43.15" customHeight="1" x14ac:dyDescent="0.4">
      <c r="A129" s="77" t="s">
        <v>213</v>
      </c>
      <c r="C129" s="22">
        <f t="shared" ref="C129:U129" si="20">SUM(C118)</f>
        <v>43440862565</v>
      </c>
      <c r="D129" s="22"/>
      <c r="E129" s="22">
        <f t="shared" si="20"/>
        <v>-206165476505</v>
      </c>
      <c r="F129" s="22"/>
      <c r="G129" s="22">
        <f t="shared" si="20"/>
        <v>136095039708</v>
      </c>
      <c r="H129" s="22"/>
      <c r="I129" s="22">
        <f t="shared" si="20"/>
        <v>-26629574232</v>
      </c>
      <c r="J129" s="22"/>
      <c r="K129" s="30">
        <f t="shared" si="20"/>
        <v>0.1558453714944272</v>
      </c>
      <c r="L129" s="22"/>
      <c r="M129" s="22">
        <f t="shared" si="20"/>
        <v>64805722825</v>
      </c>
      <c r="N129" s="22"/>
      <c r="O129" s="22">
        <f t="shared" si="20"/>
        <v>171125483955</v>
      </c>
      <c r="P129" s="22"/>
      <c r="Q129" s="22">
        <f t="shared" si="20"/>
        <v>259568593679</v>
      </c>
      <c r="R129" s="22"/>
      <c r="S129" s="22">
        <f t="shared" si="20"/>
        <v>495499800459</v>
      </c>
      <c r="T129" s="22"/>
      <c r="U129" s="30">
        <f t="shared" si="20"/>
        <v>1.4403348909183318</v>
      </c>
    </row>
    <row r="130" spans="1:21" ht="43.15" customHeight="1" x14ac:dyDescent="0.4">
      <c r="A130" s="77" t="s">
        <v>176</v>
      </c>
      <c r="C130" s="22">
        <v>0</v>
      </c>
      <c r="D130" s="22"/>
      <c r="E130" s="22">
        <v>0</v>
      </c>
      <c r="F130" s="22"/>
      <c r="G130" s="22">
        <v>0</v>
      </c>
      <c r="H130" s="22"/>
      <c r="I130" s="22">
        <v>0</v>
      </c>
      <c r="J130" s="9"/>
      <c r="K130" s="30">
        <v>0</v>
      </c>
      <c r="L130" s="9"/>
      <c r="M130" s="22">
        <v>0</v>
      </c>
      <c r="N130" s="22"/>
      <c r="O130" s="22">
        <v>0</v>
      </c>
      <c r="P130" s="22"/>
      <c r="Q130" s="22">
        <v>-434820619</v>
      </c>
      <c r="R130" s="22"/>
      <c r="S130" s="22">
        <f t="shared" ref="S130:S144" si="21">SUM(M130:Q130)</f>
        <v>-434820619</v>
      </c>
      <c r="T130" s="9"/>
      <c r="U130" s="30">
        <f t="shared" ref="U130:U144" si="22">S130/$S$146</f>
        <v>-1.263950678196546E-3</v>
      </c>
    </row>
    <row r="131" spans="1:21" ht="43.15" customHeight="1" x14ac:dyDescent="0.4">
      <c r="A131" s="77" t="s">
        <v>24</v>
      </c>
      <c r="C131" s="22">
        <v>0</v>
      </c>
      <c r="D131" s="22"/>
      <c r="E131" s="22">
        <v>-2004004800</v>
      </c>
      <c r="F131" s="22"/>
      <c r="G131" s="22">
        <v>0</v>
      </c>
      <c r="H131" s="22"/>
      <c r="I131" s="22">
        <f t="shared" ref="I131:I137" si="23">SUM(C131:G131)</f>
        <v>-2004004800</v>
      </c>
      <c r="J131" s="9"/>
      <c r="K131" s="30">
        <f t="shared" ref="K131:K137" si="24">I131/$I$146</f>
        <v>1.1728121141242862E-2</v>
      </c>
      <c r="L131" s="9"/>
      <c r="M131" s="22">
        <v>0</v>
      </c>
      <c r="N131" s="22"/>
      <c r="O131" s="22">
        <v>-930430800</v>
      </c>
      <c r="P131" s="22"/>
      <c r="Q131" s="22">
        <v>0</v>
      </c>
      <c r="R131" s="22"/>
      <c r="S131" s="22">
        <f t="shared" si="21"/>
        <v>-930430800</v>
      </c>
      <c r="T131" s="9"/>
      <c r="U131" s="30">
        <f t="shared" si="22"/>
        <v>-2.7046064268515173E-3</v>
      </c>
    </row>
    <row r="132" spans="1:21" ht="43.15" customHeight="1" x14ac:dyDescent="0.4">
      <c r="A132" s="77" t="s">
        <v>29</v>
      </c>
      <c r="C132" s="22">
        <v>0</v>
      </c>
      <c r="D132" s="22"/>
      <c r="E132" s="22">
        <v>-6768337889</v>
      </c>
      <c r="F132" s="22"/>
      <c r="G132" s="22">
        <v>0</v>
      </c>
      <c r="H132" s="22"/>
      <c r="I132" s="22">
        <f t="shared" si="23"/>
        <v>-6768337889</v>
      </c>
      <c r="J132" s="9"/>
      <c r="K132" s="30">
        <f t="shared" si="24"/>
        <v>3.9610627023975185E-2</v>
      </c>
      <c r="L132" s="9"/>
      <c r="M132" s="22">
        <v>0</v>
      </c>
      <c r="N132" s="22"/>
      <c r="O132" s="22">
        <v>-1754754266</v>
      </c>
      <c r="P132" s="22"/>
      <c r="Q132" s="22">
        <v>493466749</v>
      </c>
      <c r="R132" s="22"/>
      <c r="S132" s="22">
        <f t="shared" si="21"/>
        <v>-1261287517</v>
      </c>
      <c r="T132" s="9"/>
      <c r="U132" s="30">
        <f t="shared" si="22"/>
        <v>-3.6663514627694959E-3</v>
      </c>
    </row>
    <row r="133" spans="1:21" ht="43.15" customHeight="1" x14ac:dyDescent="0.4">
      <c r="A133" s="77" t="s">
        <v>25</v>
      </c>
      <c r="C133" s="22">
        <v>0</v>
      </c>
      <c r="D133" s="22"/>
      <c r="E133" s="22">
        <v>-643098660</v>
      </c>
      <c r="F133" s="22"/>
      <c r="G133" s="22">
        <v>0</v>
      </c>
      <c r="H133" s="22"/>
      <c r="I133" s="22">
        <f t="shared" si="23"/>
        <v>-643098660</v>
      </c>
      <c r="J133" s="9"/>
      <c r="K133" s="30">
        <f t="shared" si="24"/>
        <v>3.7636331960137796E-3</v>
      </c>
      <c r="L133" s="9"/>
      <c r="M133" s="22">
        <v>0</v>
      </c>
      <c r="N133" s="22"/>
      <c r="O133" s="22">
        <v>-1406778317</v>
      </c>
      <c r="P133" s="22"/>
      <c r="Q133" s="22">
        <v>0</v>
      </c>
      <c r="R133" s="22"/>
      <c r="S133" s="22">
        <f t="shared" si="21"/>
        <v>-1406778317</v>
      </c>
      <c r="T133" s="9"/>
      <c r="U133" s="30">
        <f t="shared" si="22"/>
        <v>-4.0892688390297919E-3</v>
      </c>
    </row>
    <row r="134" spans="1:21" ht="43.15" customHeight="1" x14ac:dyDescent="0.4">
      <c r="A134" s="77" t="s">
        <v>51</v>
      </c>
      <c r="C134" s="22">
        <v>0</v>
      </c>
      <c r="D134" s="22"/>
      <c r="E134" s="22">
        <v>-11157266645</v>
      </c>
      <c r="F134" s="22"/>
      <c r="G134" s="22">
        <v>0</v>
      </c>
      <c r="H134" s="22"/>
      <c r="I134" s="22">
        <f t="shared" si="23"/>
        <v>-11157266645</v>
      </c>
      <c r="J134" s="9"/>
      <c r="K134" s="30">
        <f t="shared" si="24"/>
        <v>6.529613842127939E-2</v>
      </c>
      <c r="L134" s="9"/>
      <c r="M134" s="22">
        <v>0</v>
      </c>
      <c r="N134" s="22"/>
      <c r="O134" s="22">
        <v>-2466933326</v>
      </c>
      <c r="P134" s="22"/>
      <c r="Q134" s="22">
        <v>488039548</v>
      </c>
      <c r="R134" s="22"/>
      <c r="S134" s="22">
        <f t="shared" si="21"/>
        <v>-1978893778</v>
      </c>
      <c r="T134" s="9"/>
      <c r="U134" s="30">
        <f t="shared" si="22"/>
        <v>-5.7523126169461277E-3</v>
      </c>
    </row>
    <row r="135" spans="1:21" ht="43.15" customHeight="1" x14ac:dyDescent="0.4">
      <c r="A135" s="77" t="s">
        <v>47</v>
      </c>
      <c r="C135" s="22">
        <v>0</v>
      </c>
      <c r="D135" s="22"/>
      <c r="E135" s="47">
        <v>-19881000</v>
      </c>
      <c r="F135" s="22"/>
      <c r="G135" s="22">
        <v>0</v>
      </c>
      <c r="H135" s="22"/>
      <c r="I135" s="22">
        <f t="shared" si="23"/>
        <v>-19881000</v>
      </c>
      <c r="J135" s="9"/>
      <c r="K135" s="30">
        <f t="shared" si="24"/>
        <v>1.1635040814725061E-4</v>
      </c>
      <c r="L135" s="9"/>
      <c r="M135" s="22">
        <v>0</v>
      </c>
      <c r="N135" s="22"/>
      <c r="O135" s="47">
        <v>-2445363000</v>
      </c>
      <c r="P135" s="22"/>
      <c r="Q135" s="22">
        <v>0</v>
      </c>
      <c r="R135" s="22"/>
      <c r="S135" s="22">
        <f t="shared" si="21"/>
        <v>-2445363000</v>
      </c>
      <c r="T135" s="9"/>
      <c r="U135" s="30">
        <f t="shared" si="22"/>
        <v>-7.1082604808277048E-3</v>
      </c>
    </row>
    <row r="136" spans="1:21" ht="43.15" customHeight="1" x14ac:dyDescent="0.4">
      <c r="A136" s="77" t="s">
        <v>174</v>
      </c>
      <c r="C136" s="22">
        <v>0</v>
      </c>
      <c r="D136" s="22"/>
      <c r="E136" s="22">
        <v>-2572946251</v>
      </c>
      <c r="F136" s="22"/>
      <c r="G136" s="22">
        <v>0</v>
      </c>
      <c r="H136" s="22"/>
      <c r="I136" s="22">
        <f t="shared" si="23"/>
        <v>-2572946251</v>
      </c>
      <c r="J136" s="9"/>
      <c r="K136" s="30">
        <f t="shared" si="24"/>
        <v>1.505776100019055E-2</v>
      </c>
      <c r="L136" s="9"/>
      <c r="M136" s="22">
        <v>0</v>
      </c>
      <c r="N136" s="22"/>
      <c r="O136" s="22">
        <v>-2572946251</v>
      </c>
      <c r="P136" s="22"/>
      <c r="Q136" s="22">
        <v>0</v>
      </c>
      <c r="R136" s="22"/>
      <c r="S136" s="22">
        <f t="shared" si="21"/>
        <v>-2572946251</v>
      </c>
      <c r="T136" s="9"/>
      <c r="U136" s="30">
        <f t="shared" si="22"/>
        <v>-7.4791236128448424E-3</v>
      </c>
    </row>
    <row r="137" spans="1:21" ht="43.15" customHeight="1" x14ac:dyDescent="0.4">
      <c r="A137" s="13" t="s">
        <v>41</v>
      </c>
      <c r="C137" s="22">
        <v>0</v>
      </c>
      <c r="D137" s="22"/>
      <c r="E137" s="22">
        <v>-3463330649</v>
      </c>
      <c r="F137" s="22"/>
      <c r="G137" s="22">
        <v>0</v>
      </c>
      <c r="H137" s="22"/>
      <c r="I137" s="22">
        <f t="shared" si="23"/>
        <v>-3463330649</v>
      </c>
      <c r="J137" s="9"/>
      <c r="K137" s="30">
        <f t="shared" si="24"/>
        <v>2.0268594867463022E-2</v>
      </c>
      <c r="L137" s="9"/>
      <c r="M137" s="22">
        <v>6054619800</v>
      </c>
      <c r="N137" s="22"/>
      <c r="O137" s="22">
        <v>-9454586400</v>
      </c>
      <c r="P137" s="22"/>
      <c r="Q137" s="22">
        <v>0</v>
      </c>
      <c r="R137" s="22"/>
      <c r="S137" s="22">
        <f t="shared" si="21"/>
        <v>-3399966600</v>
      </c>
      <c r="T137" s="9"/>
      <c r="U137" s="30">
        <f t="shared" si="22"/>
        <v>-9.883133186735114E-3</v>
      </c>
    </row>
    <row r="138" spans="1:21" ht="43.15" customHeight="1" x14ac:dyDescent="0.4">
      <c r="A138" s="77" t="s">
        <v>96</v>
      </c>
      <c r="C138" s="22">
        <v>0</v>
      </c>
      <c r="D138" s="22"/>
      <c r="E138" s="22">
        <v>0</v>
      </c>
      <c r="F138" s="22"/>
      <c r="G138" s="22">
        <v>0</v>
      </c>
      <c r="H138" s="22"/>
      <c r="I138" s="22">
        <v>0</v>
      </c>
      <c r="J138" s="9"/>
      <c r="K138" s="22">
        <v>0</v>
      </c>
      <c r="L138" s="9"/>
      <c r="M138" s="22">
        <v>0</v>
      </c>
      <c r="N138" s="22"/>
      <c r="O138" s="22">
        <v>0</v>
      </c>
      <c r="P138" s="22"/>
      <c r="Q138" s="22">
        <v>-6810478177</v>
      </c>
      <c r="R138" s="22"/>
      <c r="S138" s="22">
        <f t="shared" si="21"/>
        <v>-6810478177</v>
      </c>
      <c r="T138" s="9"/>
      <c r="U138" s="30">
        <f t="shared" si="22"/>
        <v>-1.979691885462756E-2</v>
      </c>
    </row>
    <row r="139" spans="1:21" ht="43.15" customHeight="1" x14ac:dyDescent="0.4">
      <c r="A139" s="13" t="s">
        <v>43</v>
      </c>
      <c r="C139" s="22">
        <v>0</v>
      </c>
      <c r="D139" s="22"/>
      <c r="E139" s="22">
        <v>-32532037776</v>
      </c>
      <c r="F139" s="22"/>
      <c r="G139" s="22">
        <v>0</v>
      </c>
      <c r="H139" s="22"/>
      <c r="I139" s="22">
        <f t="shared" ref="I139:I145" si="25">SUM(C139:G139)</f>
        <v>-32532037776</v>
      </c>
      <c r="J139" s="9"/>
      <c r="K139" s="30">
        <f t="shared" ref="K139:K145" si="26">I139/$I$146</f>
        <v>0.19038860585983478</v>
      </c>
      <c r="L139" s="9"/>
      <c r="M139" s="22">
        <v>0</v>
      </c>
      <c r="N139" s="22"/>
      <c r="O139" s="22">
        <v>-13361045890</v>
      </c>
      <c r="P139" s="22"/>
      <c r="Q139" s="22">
        <v>1021012468</v>
      </c>
      <c r="R139" s="22"/>
      <c r="S139" s="22">
        <f t="shared" si="21"/>
        <v>-12340033422</v>
      </c>
      <c r="T139" s="9"/>
      <c r="U139" s="30">
        <f t="shared" si="22"/>
        <v>-3.5870409385312392E-2</v>
      </c>
    </row>
    <row r="140" spans="1:21" ht="43.15" customHeight="1" x14ac:dyDescent="0.4">
      <c r="A140" s="13" t="s">
        <v>39</v>
      </c>
      <c r="C140" s="22">
        <v>1687021750</v>
      </c>
      <c r="D140" s="22"/>
      <c r="E140" s="22">
        <v>-16206925883</v>
      </c>
      <c r="F140" s="22"/>
      <c r="G140" s="22">
        <v>0</v>
      </c>
      <c r="H140" s="22"/>
      <c r="I140" s="22">
        <f t="shared" si="25"/>
        <v>-14519904133</v>
      </c>
      <c r="J140" s="9"/>
      <c r="K140" s="30">
        <f t="shared" si="26"/>
        <v>8.4975442489487504E-2</v>
      </c>
      <c r="L140" s="9"/>
      <c r="M140" s="22">
        <v>1687021750</v>
      </c>
      <c r="N140" s="22"/>
      <c r="O140" s="22">
        <v>-14241569360</v>
      </c>
      <c r="P140" s="22"/>
      <c r="Q140" s="22">
        <v>0</v>
      </c>
      <c r="R140" s="22"/>
      <c r="S140" s="22">
        <f t="shared" si="21"/>
        <v>-12554547610</v>
      </c>
      <c r="T140" s="9"/>
      <c r="U140" s="30">
        <f t="shared" si="22"/>
        <v>-3.6493966184502229E-2</v>
      </c>
    </row>
    <row r="141" spans="1:21" ht="43.15" customHeight="1" x14ac:dyDescent="0.4">
      <c r="A141" s="13" t="s">
        <v>19</v>
      </c>
      <c r="C141" s="22">
        <v>0</v>
      </c>
      <c r="D141" s="22"/>
      <c r="E141" s="22">
        <v>-11256030614</v>
      </c>
      <c r="F141" s="22"/>
      <c r="G141" s="22">
        <v>0</v>
      </c>
      <c r="H141" s="22"/>
      <c r="I141" s="22">
        <f t="shared" si="25"/>
        <v>-11256030614</v>
      </c>
      <c r="J141" s="9"/>
      <c r="K141" s="30">
        <f t="shared" si="26"/>
        <v>6.5874138929472761E-2</v>
      </c>
      <c r="L141" s="9"/>
      <c r="M141" s="22">
        <v>0</v>
      </c>
      <c r="N141" s="22"/>
      <c r="O141" s="22">
        <v>-18814933056</v>
      </c>
      <c r="P141" s="22"/>
      <c r="Q141" s="22">
        <v>660444177</v>
      </c>
      <c r="R141" s="22"/>
      <c r="S141" s="22">
        <f t="shared" si="21"/>
        <v>-18154488879</v>
      </c>
      <c r="T141" s="9"/>
      <c r="U141" s="30">
        <f t="shared" si="22"/>
        <v>-5.2772057092636868E-2</v>
      </c>
    </row>
    <row r="142" spans="1:21" ht="43.15" customHeight="1" x14ac:dyDescent="0.4">
      <c r="A142" s="13" t="s">
        <v>20</v>
      </c>
      <c r="C142" s="22">
        <v>0</v>
      </c>
      <c r="D142" s="22"/>
      <c r="E142" s="22">
        <v>-11562028789</v>
      </c>
      <c r="F142" s="22"/>
      <c r="G142" s="22">
        <v>0</v>
      </c>
      <c r="H142" s="22"/>
      <c r="I142" s="22">
        <f t="shared" si="25"/>
        <v>-11562028789</v>
      </c>
      <c r="J142" s="9"/>
      <c r="K142" s="30">
        <f t="shared" si="26"/>
        <v>6.7664944852392314E-2</v>
      </c>
      <c r="L142" s="9"/>
      <c r="M142" s="22">
        <v>0</v>
      </c>
      <c r="N142" s="22"/>
      <c r="O142" s="22">
        <v>-19675825240</v>
      </c>
      <c r="P142" s="22"/>
      <c r="Q142" s="22">
        <v>445438564</v>
      </c>
      <c r="R142" s="22"/>
      <c r="S142" s="22">
        <f t="shared" si="21"/>
        <v>-19230386676</v>
      </c>
      <c r="T142" s="9"/>
      <c r="U142" s="30">
        <f t="shared" si="22"/>
        <v>-5.589951170441626E-2</v>
      </c>
    </row>
    <row r="143" spans="1:21" ht="43.15" customHeight="1" x14ac:dyDescent="0.4">
      <c r="A143" s="13" t="s">
        <v>42</v>
      </c>
      <c r="C143" s="22">
        <v>0</v>
      </c>
      <c r="D143" s="22"/>
      <c r="E143" s="22">
        <v>-28037031321</v>
      </c>
      <c r="F143" s="22"/>
      <c r="G143" s="22">
        <v>0</v>
      </c>
      <c r="H143" s="22"/>
      <c r="I143" s="22">
        <f t="shared" si="25"/>
        <v>-28037031321</v>
      </c>
      <c r="J143" s="9"/>
      <c r="K143" s="30">
        <f t="shared" si="26"/>
        <v>0.1640822915062421</v>
      </c>
      <c r="L143" s="9"/>
      <c r="M143" s="22">
        <v>0</v>
      </c>
      <c r="N143" s="22"/>
      <c r="O143" s="22">
        <v>-28481316937</v>
      </c>
      <c r="P143" s="22"/>
      <c r="Q143" s="22">
        <v>4363913</v>
      </c>
      <c r="R143" s="22"/>
      <c r="S143" s="22">
        <f t="shared" si="21"/>
        <v>-28476953024</v>
      </c>
      <c r="T143" s="9"/>
      <c r="U143" s="30">
        <f t="shared" si="22"/>
        <v>-8.2777730666116323E-2</v>
      </c>
    </row>
    <row r="144" spans="1:21" ht="43.15" customHeight="1" x14ac:dyDescent="0.4">
      <c r="A144" s="13" t="s">
        <v>17</v>
      </c>
      <c r="C144" s="22">
        <v>0</v>
      </c>
      <c r="D144" s="22"/>
      <c r="E144" s="47">
        <v>-18776571917</v>
      </c>
      <c r="F144" s="47"/>
      <c r="G144" s="47">
        <v>-936296604</v>
      </c>
      <c r="H144" s="47"/>
      <c r="I144" s="47">
        <f t="shared" si="25"/>
        <v>-19712868521</v>
      </c>
      <c r="J144" s="46"/>
      <c r="K144" s="59">
        <f t="shared" si="26"/>
        <v>0.11536644525785616</v>
      </c>
      <c r="L144" s="46"/>
      <c r="M144" s="22">
        <v>0</v>
      </c>
      <c r="N144" s="47"/>
      <c r="O144" s="47">
        <v>-53304352204</v>
      </c>
      <c r="P144" s="47"/>
      <c r="Q144" s="47">
        <v>13819004376</v>
      </c>
      <c r="R144" s="47"/>
      <c r="S144" s="47">
        <f t="shared" si="21"/>
        <v>-39485347828</v>
      </c>
      <c r="T144" s="46"/>
      <c r="U144" s="59">
        <f t="shared" si="22"/>
        <v>-0.1147772897265185</v>
      </c>
    </row>
    <row r="145" spans="1:21" ht="43.15" customHeight="1" thickBot="1" x14ac:dyDescent="0.45">
      <c r="A145" s="77" t="s">
        <v>127</v>
      </c>
      <c r="C145" s="22">
        <v>0</v>
      </c>
      <c r="D145" s="22"/>
      <c r="E145" s="22">
        <v>6572830</v>
      </c>
      <c r="F145" s="22"/>
      <c r="G145" s="22">
        <v>0</v>
      </c>
      <c r="H145" s="22"/>
      <c r="I145" s="22">
        <f t="shared" si="25"/>
        <v>6572830</v>
      </c>
      <c r="J145" s="9"/>
      <c r="K145" s="30">
        <f t="shared" si="26"/>
        <v>-3.8466448024872654E-5</v>
      </c>
      <c r="L145" s="9"/>
      <c r="M145" s="22">
        <v>0</v>
      </c>
      <c r="N145" s="22"/>
      <c r="O145" s="22">
        <v>0</v>
      </c>
      <c r="P145" s="22"/>
      <c r="Q145" s="22">
        <v>0</v>
      </c>
      <c r="R145" s="22"/>
      <c r="S145" s="22">
        <v>0</v>
      </c>
      <c r="T145" s="9"/>
      <c r="U145" s="30">
        <v>0</v>
      </c>
    </row>
    <row r="146" spans="1:21" ht="43.15" customHeight="1" thickBot="1" x14ac:dyDescent="0.45">
      <c r="A146" s="13" t="s">
        <v>60</v>
      </c>
      <c r="C146" s="51">
        <f t="shared" ref="C146:U146" si="27">SUM(C129:C145)</f>
        <v>45127884315</v>
      </c>
      <c r="D146" s="22"/>
      <c r="E146" s="51">
        <f t="shared" si="27"/>
        <v>-351158395869</v>
      </c>
      <c r="F146" s="22"/>
      <c r="G146" s="51">
        <f>SUM(G129:G145)</f>
        <v>135158743104</v>
      </c>
      <c r="H146" s="22"/>
      <c r="I146" s="51">
        <f t="shared" si="27"/>
        <v>-170871768450</v>
      </c>
      <c r="J146" s="22"/>
      <c r="K146" s="52">
        <f t="shared" si="27"/>
        <v>1</v>
      </c>
      <c r="L146" s="22"/>
      <c r="M146" s="51">
        <f t="shared" si="27"/>
        <v>72547364375</v>
      </c>
      <c r="N146" s="22"/>
      <c r="O146" s="51">
        <f t="shared" si="27"/>
        <v>2214648908</v>
      </c>
      <c r="P146" s="22"/>
      <c r="Q146" s="51">
        <f t="shared" si="27"/>
        <v>269255064678</v>
      </c>
      <c r="R146" s="22"/>
      <c r="S146" s="51">
        <f t="shared" si="27"/>
        <v>344017077961</v>
      </c>
      <c r="T146" s="22"/>
      <c r="U146" s="52">
        <f t="shared" si="27"/>
        <v>1.0000000000000004</v>
      </c>
    </row>
    <row r="147" spans="1:21" ht="16.5" thickTop="1" x14ac:dyDescent="0.4"/>
    <row r="148" spans="1:21" ht="24.75" x14ac:dyDescent="0.4">
      <c r="C148" s="22">
        <f>'درآمد سود سهام'!C21</f>
        <v>45127884315</v>
      </c>
      <c r="D148" s="22"/>
      <c r="E148" s="22">
        <f>'درآمد ناشی از تغییر قیمت اوراق'!I108</f>
        <v>-350288081655</v>
      </c>
      <c r="F148" s="22"/>
      <c r="G148" s="22">
        <v>135158743104</v>
      </c>
      <c r="H148" s="22"/>
      <c r="I148" s="22"/>
      <c r="M148" s="22">
        <v>72547364375</v>
      </c>
      <c r="N148" s="22"/>
      <c r="O148" s="22">
        <v>2214648908</v>
      </c>
      <c r="P148" s="22"/>
      <c r="Q148" s="22">
        <v>269255064678</v>
      </c>
      <c r="R148" s="22"/>
      <c r="S148" s="22">
        <f>M148+O148+Q148</f>
        <v>344017077961</v>
      </c>
    </row>
    <row r="149" spans="1:21" ht="24.75" x14ac:dyDescent="0.4">
      <c r="C149" s="22">
        <f>C148-C146</f>
        <v>0</v>
      </c>
      <c r="D149" s="22"/>
      <c r="E149" s="22">
        <f>E148-E146</f>
        <v>870314214</v>
      </c>
      <c r="F149" s="22"/>
      <c r="G149" s="22">
        <f>G148-G146</f>
        <v>0</v>
      </c>
      <c r="H149" s="22"/>
      <c r="I149" s="22"/>
      <c r="M149" s="22">
        <f>M148-M146</f>
        <v>0</v>
      </c>
      <c r="N149" s="22"/>
      <c r="O149" s="22">
        <f>O148-O146</f>
        <v>0</v>
      </c>
      <c r="P149" s="22"/>
      <c r="Q149" s="22">
        <f>Q148-Q146</f>
        <v>0</v>
      </c>
      <c r="R149" s="22"/>
      <c r="S149" s="22">
        <f>S148-S146</f>
        <v>0</v>
      </c>
    </row>
    <row r="151" spans="1:21" ht="24.75" x14ac:dyDescent="0.4">
      <c r="C151" s="22"/>
      <c r="D151" s="22"/>
      <c r="E151" s="22"/>
      <c r="F151" s="22"/>
      <c r="H151" s="22"/>
      <c r="I151" s="22"/>
      <c r="M151" s="22"/>
      <c r="N151" s="22"/>
      <c r="O151" s="22"/>
      <c r="P151" s="22"/>
      <c r="Q151" s="22"/>
      <c r="R151" s="22"/>
      <c r="S151" s="22"/>
    </row>
    <row r="152" spans="1:21" ht="24.75" x14ac:dyDescent="0.4">
      <c r="C152" s="22"/>
      <c r="D152" s="22"/>
      <c r="E152" s="22"/>
      <c r="F152" s="22"/>
      <c r="H152" s="22"/>
      <c r="I152" s="22"/>
    </row>
    <row r="153" spans="1:21" ht="22.5" x14ac:dyDescent="0.55000000000000004">
      <c r="G153" s="121"/>
    </row>
    <row r="154" spans="1:21" ht="22.5" x14ac:dyDescent="0.55000000000000004">
      <c r="G154" s="121"/>
    </row>
    <row r="155" spans="1:21" ht="22.5" x14ac:dyDescent="0.55000000000000004">
      <c r="G155" s="121"/>
    </row>
    <row r="156" spans="1:21" ht="22.5" x14ac:dyDescent="0.55000000000000004">
      <c r="G156" s="121"/>
    </row>
    <row r="157" spans="1:21" ht="22.5" x14ac:dyDescent="0.55000000000000004">
      <c r="G157" s="121"/>
    </row>
    <row r="158" spans="1:21" ht="22.5" x14ac:dyDescent="0.55000000000000004">
      <c r="G158" s="121"/>
    </row>
    <row r="159" spans="1:21" ht="22.5" x14ac:dyDescent="0.55000000000000004">
      <c r="G159" s="121"/>
    </row>
    <row r="160" spans="1:21" ht="22.5" x14ac:dyDescent="0.55000000000000004">
      <c r="G160" s="121"/>
    </row>
    <row r="161" spans="7:7" ht="22.5" x14ac:dyDescent="0.55000000000000004">
      <c r="G161" s="121"/>
    </row>
    <row r="162" spans="7:7" ht="22.5" x14ac:dyDescent="0.55000000000000004">
      <c r="G162" s="121"/>
    </row>
    <row r="163" spans="7:7" ht="22.5" x14ac:dyDescent="0.55000000000000004">
      <c r="G163" s="121"/>
    </row>
    <row r="164" spans="7:7" ht="22.5" x14ac:dyDescent="0.55000000000000004">
      <c r="G164" s="121"/>
    </row>
    <row r="165" spans="7:7" ht="22.5" x14ac:dyDescent="0.55000000000000004">
      <c r="G165" s="121"/>
    </row>
    <row r="166" spans="7:7" ht="22.5" x14ac:dyDescent="0.55000000000000004">
      <c r="G166" s="121"/>
    </row>
    <row r="167" spans="7:7" ht="22.5" x14ac:dyDescent="0.55000000000000004">
      <c r="G167" s="121"/>
    </row>
    <row r="168" spans="7:7" ht="22.5" x14ac:dyDescent="0.55000000000000004">
      <c r="G168" s="121"/>
    </row>
    <row r="169" spans="7:7" ht="22.5" x14ac:dyDescent="0.55000000000000004">
      <c r="G169" s="121"/>
    </row>
    <row r="170" spans="7:7" ht="22.5" x14ac:dyDescent="0.55000000000000004">
      <c r="G170" s="121"/>
    </row>
    <row r="171" spans="7:7" ht="22.5" x14ac:dyDescent="0.55000000000000004">
      <c r="G171" s="121"/>
    </row>
    <row r="172" spans="7:7" ht="22.5" x14ac:dyDescent="0.55000000000000004">
      <c r="G172" s="121"/>
    </row>
  </sheetData>
  <sortState xmlns:xlrd2="http://schemas.microsoft.com/office/spreadsheetml/2017/richdata2" ref="A10:U144">
    <sortCondition descending="1" ref="S10:S144"/>
  </sortState>
  <mergeCells count="50">
    <mergeCell ref="M126:U126"/>
    <mergeCell ref="I67:K67"/>
    <mergeCell ref="S67:U67"/>
    <mergeCell ref="A90:U90"/>
    <mergeCell ref="A91:U91"/>
    <mergeCell ref="A92:U92"/>
    <mergeCell ref="A67:A68"/>
    <mergeCell ref="A127:A128"/>
    <mergeCell ref="I127:K127"/>
    <mergeCell ref="S127:U127"/>
    <mergeCell ref="A94:U94"/>
    <mergeCell ref="C95:U95"/>
    <mergeCell ref="C96:K96"/>
    <mergeCell ref="M96:U96"/>
    <mergeCell ref="A97:A98"/>
    <mergeCell ref="I97:K97"/>
    <mergeCell ref="S97:U97"/>
    <mergeCell ref="A120:U120"/>
    <mergeCell ref="A121:U121"/>
    <mergeCell ref="A122:U122"/>
    <mergeCell ref="A124:U124"/>
    <mergeCell ref="C125:U125"/>
    <mergeCell ref="C126:K126"/>
    <mergeCell ref="C35:U35"/>
    <mergeCell ref="C36:K36"/>
    <mergeCell ref="M36:U36"/>
    <mergeCell ref="A37:A38"/>
    <mergeCell ref="I37:K37"/>
    <mergeCell ref="S37:U37"/>
    <mergeCell ref="A61:U61"/>
    <mergeCell ref="A62:U62"/>
    <mergeCell ref="C65:U65"/>
    <mergeCell ref="C66:K66"/>
    <mergeCell ref="M66:U66"/>
    <mergeCell ref="A31:U31"/>
    <mergeCell ref="A32:U32"/>
    <mergeCell ref="A34:U34"/>
    <mergeCell ref="A64:U64"/>
    <mergeCell ref="A1:U1"/>
    <mergeCell ref="A2:U2"/>
    <mergeCell ref="A3:U3"/>
    <mergeCell ref="A8:A9"/>
    <mergeCell ref="A30:U30"/>
    <mergeCell ref="A5:U5"/>
    <mergeCell ref="C7:K7"/>
    <mergeCell ref="M7:U7"/>
    <mergeCell ref="I8:K8"/>
    <mergeCell ref="S8:U8"/>
    <mergeCell ref="C6:U6"/>
    <mergeCell ref="A60:U60"/>
  </mergeCells>
  <pageMargins left="0.39" right="0.39" top="0.39" bottom="0.39" header="0" footer="0"/>
  <pageSetup scale="41" fitToHeight="0" orientation="landscape" r:id="rId1"/>
  <rowBreaks count="4" manualBreakCount="4">
    <brk id="28" max="21" man="1"/>
    <brk id="58" max="21" man="1"/>
    <brk id="88" max="21" man="1"/>
    <brk id="118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3"/>
  <sheetViews>
    <sheetView rightToLeft="1" view="pageBreakPreview" zoomScale="70" zoomScaleNormal="100" zoomScaleSheetLayoutView="70" workbookViewId="0">
      <selection activeCell="G9" sqref="G9"/>
    </sheetView>
  </sheetViews>
  <sheetFormatPr defaultColWidth="8.85546875" defaultRowHeight="15.75" x14ac:dyDescent="0.4"/>
  <cols>
    <col min="1" max="1" width="40.28515625" style="6" customWidth="1"/>
    <col min="2" max="2" width="1.42578125" style="6" customWidth="1"/>
    <col min="3" max="3" width="39.7109375" style="6" bestFit="1" customWidth="1"/>
    <col min="4" max="4" width="1.42578125" style="6" customWidth="1"/>
    <col min="5" max="5" width="34.85546875" style="6" bestFit="1" customWidth="1"/>
    <col min="6" max="6" width="1.42578125" style="6" customWidth="1"/>
    <col min="7" max="7" width="39.7109375" style="6" bestFit="1" customWidth="1"/>
    <col min="8" max="8" width="1.42578125" style="6" customWidth="1"/>
    <col min="9" max="9" width="34.85546875" style="6" bestFit="1" customWidth="1"/>
    <col min="10" max="10" width="1.42578125" style="6" customWidth="1"/>
    <col min="11" max="16384" width="8.85546875" style="6"/>
  </cols>
  <sheetData>
    <row r="1" spans="1:9" ht="39.6" customHeight="1" x14ac:dyDescent="0.4">
      <c r="A1" s="126" t="str">
        <f>درآمد!A1</f>
        <v>صندوق سرمایه گذاری بخشی پتروشیمی دماوند</v>
      </c>
      <c r="B1" s="126"/>
      <c r="C1" s="126"/>
      <c r="D1" s="126"/>
      <c r="E1" s="126"/>
      <c r="F1" s="126"/>
      <c r="G1" s="126"/>
      <c r="H1" s="126"/>
      <c r="I1" s="126"/>
    </row>
    <row r="2" spans="1:9" ht="39.6" customHeight="1" x14ac:dyDescent="0.4">
      <c r="A2" s="126" t="str">
        <f>درآمد!A2</f>
        <v>صورت وضعیت درآمدها</v>
      </c>
      <c r="B2" s="126"/>
      <c r="C2" s="126"/>
      <c r="D2" s="126"/>
      <c r="E2" s="126"/>
      <c r="F2" s="126"/>
      <c r="G2" s="126"/>
      <c r="H2" s="126"/>
      <c r="I2" s="126"/>
    </row>
    <row r="3" spans="1:9" ht="39.6" customHeight="1" x14ac:dyDescent="0.4">
      <c r="A3" s="126" t="str">
        <f>درآمد!A3</f>
        <v>یک ماهه منتهی به 31 خرداد 1404</v>
      </c>
      <c r="B3" s="126"/>
      <c r="C3" s="126"/>
      <c r="D3" s="126"/>
      <c r="E3" s="126"/>
      <c r="F3" s="126"/>
      <c r="G3" s="126"/>
      <c r="H3" s="126"/>
      <c r="I3" s="126"/>
    </row>
    <row r="4" spans="1:9" ht="39.6" customHeight="1" x14ac:dyDescent="0.4"/>
    <row r="5" spans="1:9" ht="39.6" customHeight="1" x14ac:dyDescent="0.4">
      <c r="A5" s="127" t="s">
        <v>163</v>
      </c>
      <c r="B5" s="127"/>
      <c r="C5" s="127"/>
      <c r="D5" s="127"/>
      <c r="E5" s="127"/>
      <c r="F5" s="127"/>
      <c r="G5" s="127"/>
      <c r="H5" s="127"/>
      <c r="I5" s="127"/>
    </row>
    <row r="6" spans="1:9" ht="39.6" customHeight="1" x14ac:dyDescent="0.75">
      <c r="A6" s="1"/>
      <c r="B6" s="1"/>
      <c r="C6" s="128" t="s">
        <v>124</v>
      </c>
      <c r="D6" s="128"/>
      <c r="E6" s="128"/>
      <c r="F6" s="128"/>
      <c r="G6" s="128"/>
      <c r="H6" s="128"/>
      <c r="I6" s="128"/>
    </row>
    <row r="7" spans="1:9" ht="39.6" customHeight="1" thickBot="1" x14ac:dyDescent="0.8">
      <c r="A7" s="18"/>
      <c r="B7" s="18"/>
      <c r="C7" s="129" t="s">
        <v>159</v>
      </c>
      <c r="D7" s="129"/>
      <c r="E7" s="129"/>
      <c r="F7" s="18"/>
      <c r="G7" s="129" t="s">
        <v>160</v>
      </c>
      <c r="H7" s="129"/>
      <c r="I7" s="129"/>
    </row>
    <row r="8" spans="1:9" ht="53.45" customHeight="1" x14ac:dyDescent="0.65">
      <c r="A8" s="135" t="s">
        <v>103</v>
      </c>
      <c r="B8" s="18"/>
      <c r="C8" s="54" t="s">
        <v>104</v>
      </c>
      <c r="D8" s="55"/>
      <c r="E8" s="136" t="s">
        <v>105</v>
      </c>
      <c r="F8" s="18"/>
      <c r="G8" s="54" t="s">
        <v>104</v>
      </c>
      <c r="H8" s="55"/>
      <c r="I8" s="136" t="s">
        <v>105</v>
      </c>
    </row>
    <row r="9" spans="1:9" ht="39.6" customHeight="1" thickBot="1" x14ac:dyDescent="0.7">
      <c r="A9" s="131"/>
      <c r="B9" s="18"/>
      <c r="C9" s="57" t="s">
        <v>167</v>
      </c>
      <c r="D9" s="55"/>
      <c r="E9" s="137"/>
      <c r="F9" s="18"/>
      <c r="G9" s="57" t="s">
        <v>167</v>
      </c>
      <c r="H9" s="55"/>
      <c r="I9" s="137"/>
    </row>
    <row r="10" spans="1:9" ht="39.6" customHeight="1" x14ac:dyDescent="0.4">
      <c r="A10" s="50" t="s">
        <v>150</v>
      </c>
      <c r="C10" s="45">
        <v>1101379</v>
      </c>
      <c r="D10" s="46"/>
      <c r="E10" s="59">
        <f>C10/$C$12</f>
        <v>0.37699221972349728</v>
      </c>
      <c r="F10" s="46"/>
      <c r="G10" s="45">
        <v>545102052</v>
      </c>
      <c r="H10" s="46"/>
      <c r="I10" s="59">
        <f>G10/$G$12</f>
        <v>0.99170205029342617</v>
      </c>
    </row>
    <row r="11" spans="1:9" ht="39.6" customHeight="1" thickBot="1" x14ac:dyDescent="0.45">
      <c r="A11" s="53" t="s">
        <v>151</v>
      </c>
      <c r="C11" s="58">
        <v>1820111</v>
      </c>
      <c r="D11" s="9"/>
      <c r="E11" s="31">
        <f>C11/$C$12</f>
        <v>0.62300778027650272</v>
      </c>
      <c r="F11" s="9"/>
      <c r="G11" s="58">
        <v>4561077</v>
      </c>
      <c r="H11" s="9"/>
      <c r="I11" s="31">
        <f>G11/$G$12</f>
        <v>8.2979497065738244E-3</v>
      </c>
    </row>
    <row r="12" spans="1:9" ht="39.6" customHeight="1" thickBot="1" x14ac:dyDescent="0.45">
      <c r="A12" s="50" t="s">
        <v>60</v>
      </c>
      <c r="C12" s="56">
        <f t="shared" ref="C12:I12" si="0">SUM(C10:C11)</f>
        <v>2921490</v>
      </c>
      <c r="D12" s="10">
        <f t="shared" si="0"/>
        <v>0</v>
      </c>
      <c r="E12" s="42">
        <f t="shared" si="0"/>
        <v>1</v>
      </c>
      <c r="F12" s="10">
        <f t="shared" si="0"/>
        <v>0</v>
      </c>
      <c r="G12" s="56">
        <f t="shared" si="0"/>
        <v>549663129</v>
      </c>
      <c r="H12" s="10">
        <f t="shared" si="0"/>
        <v>0</v>
      </c>
      <c r="I12" s="42">
        <f t="shared" si="0"/>
        <v>1</v>
      </c>
    </row>
    <row r="13" spans="1:9" ht="19.149999999999999" customHeight="1" thickTop="1" x14ac:dyDescent="0.4"/>
  </sheetData>
  <mergeCells count="10">
    <mergeCell ref="A8:A9"/>
    <mergeCell ref="A5:I5"/>
    <mergeCell ref="C7:E7"/>
    <mergeCell ref="G7:I7"/>
    <mergeCell ref="A1:I1"/>
    <mergeCell ref="A2:I2"/>
    <mergeCell ref="A3:I3"/>
    <mergeCell ref="C6:I6"/>
    <mergeCell ref="E8:E9"/>
    <mergeCell ref="I8:I9"/>
  </mergeCells>
  <pageMargins left="0.39" right="0.39" top="0.39" bottom="0.39" header="0" footer="0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rightToLeft="1" view="pageBreakPreview" zoomScale="70" zoomScaleNormal="100" zoomScaleSheetLayoutView="70" workbookViewId="0">
      <selection activeCell="E18" sqref="E18"/>
    </sheetView>
  </sheetViews>
  <sheetFormatPr defaultColWidth="8.85546875" defaultRowHeight="15.75" x14ac:dyDescent="0.4"/>
  <cols>
    <col min="1" max="1" width="45" style="6" customWidth="1"/>
    <col min="2" max="2" width="1.42578125" style="6" customWidth="1"/>
    <col min="3" max="3" width="40.140625" style="6" customWidth="1"/>
    <col min="4" max="4" width="1.42578125" style="6" customWidth="1"/>
    <col min="5" max="5" width="44" style="6" bestFit="1" customWidth="1"/>
    <col min="6" max="6" width="1.42578125" style="6" customWidth="1"/>
    <col min="7" max="16384" width="8.85546875" style="6"/>
  </cols>
  <sheetData>
    <row r="1" spans="1:8" ht="40.9" customHeight="1" x14ac:dyDescent="0.4">
      <c r="A1" s="126" t="str">
        <f>درآمد!A1</f>
        <v>صندوق سرمایه گذاری بخشی پتروشیمی دماوند</v>
      </c>
      <c r="B1" s="126"/>
      <c r="C1" s="126"/>
      <c r="D1" s="126"/>
      <c r="E1" s="126"/>
    </row>
    <row r="2" spans="1:8" ht="40.9" customHeight="1" x14ac:dyDescent="0.4">
      <c r="A2" s="126" t="str">
        <f>درآمد!A2</f>
        <v>صورت وضعیت درآمدها</v>
      </c>
      <c r="B2" s="126"/>
      <c r="C2" s="126"/>
      <c r="D2" s="126"/>
      <c r="E2" s="126"/>
    </row>
    <row r="3" spans="1:8" ht="40.9" customHeight="1" x14ac:dyDescent="0.4">
      <c r="A3" s="126" t="str">
        <f>درآمد!A3</f>
        <v>یک ماهه منتهی به 31 خرداد 1404</v>
      </c>
      <c r="B3" s="126"/>
      <c r="C3" s="126"/>
      <c r="D3" s="126"/>
      <c r="E3" s="126"/>
    </row>
    <row r="4" spans="1:8" ht="40.9" customHeight="1" x14ac:dyDescent="0.4"/>
    <row r="5" spans="1:8" ht="40.9" customHeight="1" x14ac:dyDescent="0.4">
      <c r="A5" s="127" t="s">
        <v>168</v>
      </c>
      <c r="B5" s="127"/>
      <c r="C5" s="127"/>
      <c r="D5" s="127"/>
      <c r="E5" s="127"/>
    </row>
    <row r="6" spans="1:8" ht="40.9" customHeight="1" x14ac:dyDescent="0.75">
      <c r="A6" s="15"/>
      <c r="B6" s="15"/>
      <c r="C6" s="128" t="s">
        <v>124</v>
      </c>
      <c r="D6" s="128"/>
      <c r="E6" s="128"/>
      <c r="F6" s="60"/>
    </row>
    <row r="7" spans="1:8" ht="40.9" customHeight="1" thickBot="1" x14ac:dyDescent="0.8">
      <c r="A7" s="61" t="s">
        <v>88</v>
      </c>
      <c r="C7" s="28" t="s">
        <v>159</v>
      </c>
      <c r="D7" s="18"/>
      <c r="E7" s="28" t="s">
        <v>160</v>
      </c>
    </row>
    <row r="8" spans="1:8" ht="40.9" customHeight="1" x14ac:dyDescent="0.4">
      <c r="A8" s="50" t="s">
        <v>182</v>
      </c>
      <c r="C8" s="45">
        <v>28034149</v>
      </c>
      <c r="D8" s="9"/>
      <c r="E8" s="45">
        <v>605901045</v>
      </c>
    </row>
    <row r="9" spans="1:8" ht="40.9" customHeight="1" thickBot="1" x14ac:dyDescent="0.45">
      <c r="A9" s="13" t="s">
        <v>183</v>
      </c>
      <c r="C9" s="58">
        <v>4992878</v>
      </c>
      <c r="D9" s="9"/>
      <c r="E9" s="58">
        <v>535578570</v>
      </c>
    </row>
    <row r="10" spans="1:8" ht="40.9" customHeight="1" thickBot="1" x14ac:dyDescent="0.45">
      <c r="A10" s="13" t="s">
        <v>60</v>
      </c>
      <c r="C10" s="56">
        <v>33027027</v>
      </c>
      <c r="D10" s="9"/>
      <c r="E10" s="56">
        <v>1141479615</v>
      </c>
      <c r="G10" s="120"/>
      <c r="H10" s="120"/>
    </row>
    <row r="11" spans="1:8" ht="16.5" thickTop="1" x14ac:dyDescent="0.4"/>
    <row r="12" spans="1:8" ht="24.75" hidden="1" x14ac:dyDescent="0.4">
      <c r="C12" s="22">
        <v>33027027</v>
      </c>
      <c r="D12" s="22"/>
      <c r="E12" s="22">
        <v>1141479615</v>
      </c>
    </row>
    <row r="13" spans="1:8" ht="24.75" hidden="1" x14ac:dyDescent="0.4">
      <c r="C13" s="22">
        <f>C12-C10</f>
        <v>0</v>
      </c>
      <c r="D13" s="22"/>
      <c r="E13" s="22">
        <f>E12-E10</f>
        <v>0</v>
      </c>
    </row>
    <row r="14" spans="1:8" ht="24.75" x14ac:dyDescent="0.4">
      <c r="C14" s="22"/>
      <c r="D14" s="22"/>
      <c r="E14" s="22"/>
    </row>
  </sheetData>
  <sortState xmlns:xlrd2="http://schemas.microsoft.com/office/spreadsheetml/2017/richdata2" ref="A8:E9">
    <sortCondition descending="1" ref="E8:E9"/>
  </sortState>
  <mergeCells count="5">
    <mergeCell ref="A5:E5"/>
    <mergeCell ref="A1:E1"/>
    <mergeCell ref="A2:E2"/>
    <mergeCell ref="A3:E3"/>
    <mergeCell ref="C6:E6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G22"/>
  <sheetViews>
    <sheetView rightToLeft="1" view="pageBreakPreview" topLeftCell="A3" zoomScale="70" zoomScaleNormal="100" zoomScaleSheetLayoutView="70" workbookViewId="0">
      <selection activeCell="C21" sqref="C21:E21"/>
    </sheetView>
  </sheetViews>
  <sheetFormatPr defaultColWidth="8.85546875" defaultRowHeight="12.75" x14ac:dyDescent="0.2"/>
  <cols>
    <col min="1" max="1" width="38.85546875" style="63" customWidth="1"/>
    <col min="2" max="2" width="1.42578125" style="63" customWidth="1"/>
    <col min="3" max="3" width="27" style="63" bestFit="1" customWidth="1"/>
    <col min="4" max="4" width="1.42578125" style="63" customWidth="1"/>
    <col min="5" max="5" width="22" style="63" customWidth="1"/>
    <col min="6" max="6" width="1.42578125" style="63" customWidth="1"/>
    <col min="7" max="7" width="28.42578125" style="63" bestFit="1" customWidth="1"/>
    <col min="8" max="8" width="1.42578125" style="63" customWidth="1"/>
    <col min="9" max="9" width="27" style="63" bestFit="1" customWidth="1"/>
    <col min="10" max="10" width="1.42578125" style="63" customWidth="1"/>
    <col min="11" max="11" width="22" style="63" customWidth="1"/>
    <col min="12" max="12" width="1.42578125" style="63" customWidth="1"/>
    <col min="13" max="13" width="28.42578125" style="63" bestFit="1" customWidth="1"/>
    <col min="14" max="14" width="1.42578125" style="63" customWidth="1"/>
    <col min="15" max="15" width="20.28515625" style="63" hidden="1" customWidth="1"/>
    <col min="16" max="16" width="14.7109375" style="63" hidden="1" customWidth="1"/>
    <col min="17" max="18" width="0" style="63" hidden="1" customWidth="1"/>
    <col min="19" max="19" width="20.28515625" style="63" hidden="1" customWidth="1"/>
    <col min="20" max="20" width="0" style="63" hidden="1" customWidth="1"/>
    <col min="21" max="16384" width="8.85546875" style="63"/>
  </cols>
  <sheetData>
    <row r="1" spans="1:33" ht="38.450000000000003" customHeight="1" x14ac:dyDescent="0.2">
      <c r="A1" s="138" t="str">
        <f>درآمد!A1</f>
        <v>صندوق سرمایه گذاری بخشی پتروشیمی دماوند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33" ht="38.450000000000003" customHeight="1" x14ac:dyDescent="0.2">
      <c r="A2" s="138" t="str">
        <f>درآمد!A2</f>
        <v>صورت وضعیت درآمدها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33" ht="38.450000000000003" customHeight="1" x14ac:dyDescent="0.2">
      <c r="A3" s="138" t="str">
        <f>درآمد!A3</f>
        <v>یک ماهه منتهی به 31 خرداد 1404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33" ht="38.450000000000003" customHeight="1" x14ac:dyDescent="0.2"/>
    <row r="5" spans="1:33" ht="38.450000000000003" customHeight="1" x14ac:dyDescent="0.2">
      <c r="A5" s="139" t="s">
        <v>169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33" ht="38.450000000000003" customHeight="1" x14ac:dyDescent="0.75">
      <c r="A6" s="64"/>
      <c r="B6" s="64"/>
      <c r="C6" s="143" t="s">
        <v>124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33" ht="38.450000000000003" customHeight="1" thickBot="1" x14ac:dyDescent="0.8">
      <c r="A7" s="140" t="s">
        <v>61</v>
      </c>
      <c r="C7" s="142" t="s">
        <v>159</v>
      </c>
      <c r="D7" s="142"/>
      <c r="E7" s="142"/>
      <c r="F7" s="142"/>
      <c r="G7" s="142"/>
      <c r="H7" s="65"/>
      <c r="I7" s="142" t="s">
        <v>160</v>
      </c>
      <c r="J7" s="142"/>
      <c r="K7" s="142"/>
      <c r="L7" s="142"/>
      <c r="M7" s="142"/>
    </row>
    <row r="8" spans="1:33" ht="38.450000000000003" customHeight="1" thickBot="1" x14ac:dyDescent="0.4">
      <c r="A8" s="141"/>
      <c r="C8" s="71" t="s">
        <v>106</v>
      </c>
      <c r="D8" s="70"/>
      <c r="E8" s="71" t="s">
        <v>107</v>
      </c>
      <c r="F8" s="70"/>
      <c r="G8" s="71" t="s">
        <v>108</v>
      </c>
      <c r="H8" s="65"/>
      <c r="I8" s="71" t="s">
        <v>106</v>
      </c>
      <c r="J8" s="70"/>
      <c r="K8" s="71" t="s">
        <v>107</v>
      </c>
      <c r="L8" s="70"/>
      <c r="M8" s="71" t="s">
        <v>108</v>
      </c>
    </row>
    <row r="9" spans="1:33" ht="38.450000000000003" customHeight="1" x14ac:dyDescent="0.2">
      <c r="A9" s="68" t="s">
        <v>38</v>
      </c>
      <c r="C9" s="47">
        <v>23406704000</v>
      </c>
      <c r="D9" s="66"/>
      <c r="E9" s="22">
        <v>0</v>
      </c>
      <c r="F9" s="66"/>
      <c r="G9" s="47">
        <f>SUM(C9:E9)</f>
        <v>23406704000</v>
      </c>
      <c r="H9" s="66"/>
      <c r="I9" s="47">
        <v>23406704000</v>
      </c>
      <c r="J9" s="66"/>
      <c r="K9" s="22">
        <v>0</v>
      </c>
      <c r="L9" s="66"/>
      <c r="M9" s="47">
        <f>SUM(I9:K9)</f>
        <v>23406704000</v>
      </c>
      <c r="N9" s="63">
        <f t="shared" ref="N9:N20" si="0">SUM(M9,G9)</f>
        <v>46813408000</v>
      </c>
      <c r="O9" s="22">
        <v>23406704000</v>
      </c>
      <c r="P9" s="22">
        <f>O9-I9</f>
        <v>0</v>
      </c>
      <c r="Q9" s="22"/>
      <c r="S9" s="22">
        <v>23406704000</v>
      </c>
      <c r="T9" s="22">
        <f>S9-C9</f>
        <v>0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38.450000000000003" customHeight="1" x14ac:dyDescent="0.2">
      <c r="A10" s="67" t="s">
        <v>53</v>
      </c>
      <c r="C10" s="22">
        <v>19914239680</v>
      </c>
      <c r="D10" s="66"/>
      <c r="E10" s="22">
        <v>-1300417700</v>
      </c>
      <c r="F10" s="66"/>
      <c r="G10" s="47">
        <f t="shared" ref="G10:G20" si="1">SUM(C10:E10)</f>
        <v>18613821980</v>
      </c>
      <c r="H10" s="66"/>
      <c r="I10" s="22">
        <v>19914239680</v>
      </c>
      <c r="J10" s="66"/>
      <c r="K10" s="22">
        <v>-1300417700</v>
      </c>
      <c r="L10" s="66"/>
      <c r="M10" s="47">
        <f>SUM(I10:K10)</f>
        <v>18613821980</v>
      </c>
      <c r="N10" s="63">
        <f t="shared" si="0"/>
        <v>37227643960</v>
      </c>
      <c r="O10" s="22">
        <v>19914239680</v>
      </c>
      <c r="P10" s="22">
        <f t="shared" ref="P10:P20" si="2">O10-I10</f>
        <v>0</v>
      </c>
      <c r="Q10" s="22"/>
      <c r="R10" s="22"/>
      <c r="S10" s="22">
        <v>19914239680</v>
      </c>
      <c r="T10" s="22">
        <f t="shared" ref="T10:T20" si="3">S10-C10</f>
        <v>0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38.450000000000003" customHeight="1" x14ac:dyDescent="0.2">
      <c r="A11" s="67" t="s">
        <v>58</v>
      </c>
      <c r="C11" s="22">
        <v>0</v>
      </c>
      <c r="D11" s="66"/>
      <c r="E11" s="22">
        <v>0</v>
      </c>
      <c r="F11" s="66"/>
      <c r="G11" s="22">
        <v>0</v>
      </c>
      <c r="H11" s="66"/>
      <c r="I11" s="22">
        <v>11136163500</v>
      </c>
      <c r="J11" s="66"/>
      <c r="K11" s="22">
        <v>-1240363920</v>
      </c>
      <c r="L11" s="66"/>
      <c r="M11" s="47">
        <f t="shared" ref="M11:M20" si="4">SUM(I11:K11)</f>
        <v>9895799580</v>
      </c>
      <c r="N11" s="63">
        <f t="shared" si="0"/>
        <v>9895799580</v>
      </c>
      <c r="O11" s="22">
        <v>11136163500</v>
      </c>
      <c r="P11" s="22">
        <f t="shared" si="2"/>
        <v>0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38.450000000000003" customHeight="1" x14ac:dyDescent="0.2">
      <c r="A12" s="67" t="s">
        <v>41</v>
      </c>
      <c r="C12" s="22">
        <v>0</v>
      </c>
      <c r="D12" s="66"/>
      <c r="E12" s="22">
        <v>0</v>
      </c>
      <c r="F12" s="66"/>
      <c r="G12" s="22">
        <v>0</v>
      </c>
      <c r="H12" s="66"/>
      <c r="I12" s="22">
        <v>6054619800</v>
      </c>
      <c r="J12" s="66"/>
      <c r="K12" s="22">
        <v>-310795948</v>
      </c>
      <c r="L12" s="66"/>
      <c r="M12" s="47">
        <f t="shared" si="4"/>
        <v>5743823852</v>
      </c>
      <c r="N12" s="63">
        <f t="shared" si="0"/>
        <v>5743823852</v>
      </c>
      <c r="O12" s="22">
        <v>6054619800</v>
      </c>
      <c r="P12" s="22">
        <f t="shared" si="2"/>
        <v>0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38.450000000000003" customHeight="1" x14ac:dyDescent="0.2">
      <c r="A13" s="67" t="s">
        <v>40</v>
      </c>
      <c r="C13" s="22">
        <v>0</v>
      </c>
      <c r="D13" s="66"/>
      <c r="E13" s="22">
        <v>0</v>
      </c>
      <c r="F13" s="66"/>
      <c r="G13" s="22">
        <v>0</v>
      </c>
      <c r="H13" s="66"/>
      <c r="I13" s="22">
        <v>4898181250</v>
      </c>
      <c r="J13" s="66"/>
      <c r="K13" s="22">
        <v>-245387089</v>
      </c>
      <c r="L13" s="66"/>
      <c r="M13" s="47">
        <f t="shared" si="4"/>
        <v>4652794161</v>
      </c>
      <c r="N13" s="63">
        <f t="shared" si="0"/>
        <v>4652794161</v>
      </c>
      <c r="O13" s="22">
        <v>4898181250</v>
      </c>
      <c r="P13" s="22">
        <f t="shared" si="2"/>
        <v>0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38.450000000000003" customHeight="1" x14ac:dyDescent="0.2">
      <c r="A14" s="67" t="s">
        <v>99</v>
      </c>
      <c r="C14" s="22">
        <v>0</v>
      </c>
      <c r="D14" s="66"/>
      <c r="E14" s="22">
        <v>0</v>
      </c>
      <c r="F14" s="66"/>
      <c r="G14" s="22">
        <v>0</v>
      </c>
      <c r="H14" s="66"/>
      <c r="I14" s="22">
        <v>2688000000</v>
      </c>
      <c r="J14" s="66"/>
      <c r="K14" s="22" t="s">
        <v>70</v>
      </c>
      <c r="L14" s="66"/>
      <c r="M14" s="47">
        <f>SUM(I14:K14)</f>
        <v>2688000000</v>
      </c>
      <c r="N14" s="63">
        <f t="shared" si="0"/>
        <v>2688000000</v>
      </c>
      <c r="O14" s="22">
        <v>2688000000</v>
      </c>
      <c r="P14" s="22">
        <f t="shared" si="2"/>
        <v>0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38.450000000000003" customHeight="1" x14ac:dyDescent="0.2">
      <c r="A15" s="67" t="s">
        <v>45</v>
      </c>
      <c r="C15" s="22">
        <v>0</v>
      </c>
      <c r="D15" s="66"/>
      <c r="E15" s="22">
        <v>0</v>
      </c>
      <c r="F15" s="66"/>
      <c r="G15" s="22">
        <v>0</v>
      </c>
      <c r="H15" s="66"/>
      <c r="I15" s="22">
        <v>1829673440</v>
      </c>
      <c r="J15" s="66"/>
      <c r="K15" s="22">
        <v>-109568339</v>
      </c>
      <c r="L15" s="66"/>
      <c r="M15" s="47">
        <f t="shared" si="4"/>
        <v>1720105101</v>
      </c>
      <c r="N15" s="63">
        <f t="shared" si="0"/>
        <v>1720105101</v>
      </c>
      <c r="O15" s="22">
        <v>1829673440</v>
      </c>
      <c r="P15" s="22">
        <f t="shared" si="2"/>
        <v>0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38.450000000000003" customHeight="1" x14ac:dyDescent="0.2">
      <c r="A16" s="68" t="s">
        <v>39</v>
      </c>
      <c r="C16" s="47">
        <v>1687021750</v>
      </c>
      <c r="D16" s="66"/>
      <c r="E16" s="47">
        <v>-103065637</v>
      </c>
      <c r="F16" s="66"/>
      <c r="G16" s="47">
        <f t="shared" si="1"/>
        <v>1583956113</v>
      </c>
      <c r="H16" s="66"/>
      <c r="I16" s="47">
        <v>1687021750</v>
      </c>
      <c r="J16" s="66"/>
      <c r="K16" s="47">
        <v>-103065637</v>
      </c>
      <c r="L16" s="66"/>
      <c r="M16" s="47">
        <f t="shared" si="4"/>
        <v>1583956113</v>
      </c>
      <c r="N16" s="63">
        <f t="shared" si="0"/>
        <v>3167912226</v>
      </c>
      <c r="O16" s="22">
        <v>1687021750</v>
      </c>
      <c r="P16" s="22">
        <f t="shared" si="2"/>
        <v>0</v>
      </c>
      <c r="Q16" s="22"/>
      <c r="R16" s="22"/>
      <c r="S16" s="22">
        <v>1687021750</v>
      </c>
      <c r="T16" s="22">
        <f t="shared" si="3"/>
        <v>0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ht="38.450000000000003" customHeight="1" x14ac:dyDescent="0.2">
      <c r="A17" s="67" t="s">
        <v>18</v>
      </c>
      <c r="C17" s="22">
        <v>0</v>
      </c>
      <c r="D17" s="66"/>
      <c r="E17" s="22">
        <v>0</v>
      </c>
      <c r="F17" s="66"/>
      <c r="G17" s="22">
        <v>0</v>
      </c>
      <c r="H17" s="66"/>
      <c r="I17" s="22">
        <v>700000000</v>
      </c>
      <c r="J17" s="66"/>
      <c r="K17" s="22">
        <v>-41918867</v>
      </c>
      <c r="L17" s="66"/>
      <c r="M17" s="47">
        <f t="shared" si="4"/>
        <v>658081133</v>
      </c>
      <c r="N17" s="63">
        <f t="shared" si="0"/>
        <v>658081133</v>
      </c>
      <c r="O17" s="22">
        <v>700000000</v>
      </c>
      <c r="P17" s="22">
        <f t="shared" si="2"/>
        <v>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ht="38.450000000000003" customHeight="1" x14ac:dyDescent="0.2">
      <c r="A18" s="67" t="s">
        <v>56</v>
      </c>
      <c r="C18" s="22">
        <v>0</v>
      </c>
      <c r="D18" s="66"/>
      <c r="E18" s="22">
        <v>0</v>
      </c>
      <c r="F18" s="66"/>
      <c r="G18" s="22">
        <v>0</v>
      </c>
      <c r="H18" s="66"/>
      <c r="I18" s="22">
        <v>112842070</v>
      </c>
      <c r="J18" s="66"/>
      <c r="K18" s="22">
        <v>-5792413</v>
      </c>
      <c r="L18" s="66"/>
      <c r="M18" s="47">
        <f t="shared" si="4"/>
        <v>107049657</v>
      </c>
      <c r="N18" s="63">
        <f t="shared" si="0"/>
        <v>107049657</v>
      </c>
      <c r="O18" s="22">
        <v>112842070</v>
      </c>
      <c r="P18" s="22">
        <f t="shared" si="2"/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ht="38.450000000000003" customHeight="1" x14ac:dyDescent="0.2">
      <c r="A19" s="68" t="s">
        <v>16</v>
      </c>
      <c r="C19" s="47">
        <v>118597745</v>
      </c>
      <c r="D19" s="66"/>
      <c r="E19" s="47">
        <v>-16743211</v>
      </c>
      <c r="F19" s="66"/>
      <c r="G19" s="47">
        <f t="shared" si="1"/>
        <v>101854534</v>
      </c>
      <c r="H19" s="66"/>
      <c r="I19" s="47">
        <v>118597745</v>
      </c>
      <c r="J19" s="66"/>
      <c r="K19" s="47">
        <v>-16743211</v>
      </c>
      <c r="L19" s="66"/>
      <c r="M19" s="47">
        <f t="shared" si="4"/>
        <v>101854534</v>
      </c>
      <c r="N19" s="63">
        <f t="shared" si="0"/>
        <v>203709068</v>
      </c>
      <c r="O19" s="22">
        <v>118597745</v>
      </c>
      <c r="P19" s="22">
        <f t="shared" si="2"/>
        <v>0</v>
      </c>
      <c r="Q19" s="22"/>
      <c r="R19" s="22"/>
      <c r="S19" s="22">
        <v>118597745</v>
      </c>
      <c r="T19" s="22">
        <f t="shared" si="3"/>
        <v>0</v>
      </c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ht="38.450000000000003" customHeight="1" thickBot="1" x14ac:dyDescent="0.25">
      <c r="A20" s="67" t="s">
        <v>44</v>
      </c>
      <c r="C20" s="25">
        <v>1321140</v>
      </c>
      <c r="D20" s="66"/>
      <c r="E20" s="25">
        <v>-90212</v>
      </c>
      <c r="F20" s="66"/>
      <c r="G20" s="25">
        <f t="shared" si="1"/>
        <v>1230928</v>
      </c>
      <c r="H20" s="66"/>
      <c r="I20" s="25">
        <v>1321140</v>
      </c>
      <c r="J20" s="66"/>
      <c r="K20" s="25">
        <v>-90212</v>
      </c>
      <c r="L20" s="66"/>
      <c r="M20" s="25">
        <f t="shared" si="4"/>
        <v>1230928</v>
      </c>
      <c r="N20" s="63">
        <f t="shared" si="0"/>
        <v>2461856</v>
      </c>
      <c r="O20" s="22">
        <v>1321140</v>
      </c>
      <c r="P20" s="22">
        <f t="shared" si="2"/>
        <v>0</v>
      </c>
      <c r="Q20" s="22"/>
      <c r="R20" s="22"/>
      <c r="S20" s="22">
        <v>1321140</v>
      </c>
      <c r="T20" s="22">
        <f t="shared" si="3"/>
        <v>0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ht="38.450000000000003" customHeight="1" thickBot="1" x14ac:dyDescent="0.25">
      <c r="A21" s="69" t="s">
        <v>60</v>
      </c>
      <c r="C21" s="40">
        <f>SUM(C9:C20)</f>
        <v>45127884315</v>
      </c>
      <c r="D21" s="66"/>
      <c r="E21" s="40">
        <f>SUM(E9:E20)</f>
        <v>-1420316760</v>
      </c>
      <c r="F21" s="66"/>
      <c r="G21" s="40">
        <f>SUM(G9:G20)</f>
        <v>43707567555</v>
      </c>
      <c r="H21" s="66"/>
      <c r="I21" s="40">
        <f>SUM(I9:I20)</f>
        <v>72547364375</v>
      </c>
      <c r="J21" s="66"/>
      <c r="K21" s="40">
        <f>SUM(K9:K20)</f>
        <v>-3374143336</v>
      </c>
      <c r="L21" s="66"/>
      <c r="M21" s="40">
        <f>SUM(M9:M20)</f>
        <v>69173221039</v>
      </c>
    </row>
    <row r="22" spans="1:33" ht="13.5" thickTop="1" x14ac:dyDescent="0.2"/>
  </sheetData>
  <sortState xmlns:xlrd2="http://schemas.microsoft.com/office/spreadsheetml/2017/richdata2" ref="A9:M20">
    <sortCondition descending="1" ref="M9:M2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کاور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کاور!Print_Area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cp:lastPrinted>2025-06-27T17:44:00Z</cp:lastPrinted>
  <dcterms:created xsi:type="dcterms:W3CDTF">2025-06-23T07:49:33Z</dcterms:created>
  <dcterms:modified xsi:type="dcterms:W3CDTF">2025-06-30T09:54:53Z</dcterms:modified>
</cp:coreProperties>
</file>