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6\"/>
    </mc:Choice>
  </mc:AlternateContent>
  <xr:revisionPtr revIDLastSave="0" documentId="13_ncr:1_{9DF72D66-A73A-4BDB-8C17-63BA22479F40}" xr6:coauthVersionLast="47" xr6:coauthVersionMax="47" xr10:uidLastSave="{00000000-0000-0000-0000-000000000000}"/>
  <bookViews>
    <workbookView xWindow="-120" yWindow="-120" windowWidth="29040" windowHeight="15840" tabRatio="876" activeTab="1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تغییر قیمت اوراق" sheetId="21" r:id="rId11"/>
    <sheet name="درآمد ناشی از فروش" sheetId="19" r:id="rId12"/>
    <sheet name="درآمد اعمال اختیار" sheetId="20" r:id="rId13"/>
  </sheets>
  <definedNames>
    <definedName name="_xlnm._FilterDatabase" localSheetId="12" hidden="1">'درآمد اعمال اختیار'!$A$8:$R$41</definedName>
    <definedName name="_xlnm.Print_Area" localSheetId="2">'اوراق مشتقه'!$A$1:$V$15</definedName>
    <definedName name="_xlnm.Print_Area" localSheetId="4">درآمد!$A$1:$J$12</definedName>
    <definedName name="_xlnm.Print_Area" localSheetId="12">'درآمد اعمال اختیار'!$A$1:$R$42</definedName>
    <definedName name="_xlnm.Print_Area" localSheetId="6">'درآمد سپرده بانکی'!$A$1:$J$14</definedName>
    <definedName name="_xlnm.Print_Area" localSheetId="5">'درآمد سرمایه گذاری در سهام'!$A$1:$V$173</definedName>
    <definedName name="_xlnm.Print_Area" localSheetId="8">'درآمد سود سهام'!$A$1:$N$51</definedName>
    <definedName name="_xlnm.Print_Area" localSheetId="10">'درآمد ناشی از تغییر قیمت اوراق'!$A$1:$S$78</definedName>
    <definedName name="_xlnm.Print_Area" localSheetId="11">'درآمد ناشی از فروش'!$A$1:$R$79</definedName>
    <definedName name="_xlnm.Print_Area" localSheetId="7">'سایر درآمدها'!$A$1:$F$11</definedName>
    <definedName name="_xlnm.Print_Area" localSheetId="3">سپرده!$A$1:$L$13</definedName>
    <definedName name="_xlnm.Print_Area" localSheetId="9">'سود سپرده بانکی'!$A$1:$N$13</definedName>
    <definedName name="_xlnm.Print_Area" localSheetId="1">سهام!$A$1:$Z$81</definedName>
  </definedNames>
  <calcPr calcId="191029" iterateCount="1000" iterateDelta="9.9999999999999995E-8"/>
</workbook>
</file>

<file path=xl/calcChain.xml><?xml version="1.0" encoding="utf-8"?>
<calcChain xmlns="http://schemas.openxmlformats.org/spreadsheetml/2006/main">
  <c r="C25" i="19" l="1"/>
  <c r="E25" i="19"/>
  <c r="G25" i="19"/>
  <c r="G35" i="19" s="1"/>
  <c r="G51" i="19" s="1"/>
  <c r="G61" i="19" s="1"/>
  <c r="G78" i="19" s="1"/>
  <c r="K25" i="19"/>
  <c r="M25" i="19"/>
  <c r="M35" i="19" s="1"/>
  <c r="M51" i="19" s="1"/>
  <c r="M61" i="19" s="1"/>
  <c r="M78" i="19" s="1"/>
  <c r="Q25" i="19"/>
  <c r="Q35" i="19" s="1"/>
  <c r="Q51" i="19" s="1"/>
  <c r="Q61" i="19" s="1"/>
  <c r="Q78" i="19" s="1"/>
  <c r="I156" i="9"/>
  <c r="S156" i="9"/>
  <c r="C27" i="9"/>
  <c r="C38" i="9" s="1"/>
  <c r="E27" i="9"/>
  <c r="E38" i="9" s="1"/>
  <c r="E56" i="9" s="1"/>
  <c r="E67" i="9" s="1"/>
  <c r="E85" i="9" s="1"/>
  <c r="E96" i="9" s="1"/>
  <c r="E114" i="9" s="1"/>
  <c r="E125" i="9" s="1"/>
  <c r="E143" i="9" s="1"/>
  <c r="E155" i="9" s="1"/>
  <c r="E172" i="9" s="1"/>
  <c r="G27" i="9"/>
  <c r="G38" i="9" s="1"/>
  <c r="G56" i="9" s="1"/>
  <c r="G67" i="9" s="1"/>
  <c r="G85" i="9" s="1"/>
  <c r="G96" i="9" s="1"/>
  <c r="G114" i="9" s="1"/>
  <c r="G125" i="9" s="1"/>
  <c r="G143" i="9" s="1"/>
  <c r="G155" i="9" s="1"/>
  <c r="G172" i="9" s="1"/>
  <c r="M27" i="9"/>
  <c r="O27" i="9"/>
  <c r="O38" i="9" s="1"/>
  <c r="O56" i="9" s="1"/>
  <c r="O67" i="9" s="1"/>
  <c r="O85" i="9" s="1"/>
  <c r="O96" i="9" s="1"/>
  <c r="O114" i="9" s="1"/>
  <c r="O125" i="9" s="1"/>
  <c r="O143" i="9" s="1"/>
  <c r="O155" i="9" s="1"/>
  <c r="O172" i="9" s="1"/>
  <c r="Q27" i="9"/>
  <c r="S10" i="9"/>
  <c r="S13" i="9"/>
  <c r="S15" i="9"/>
  <c r="S16" i="9"/>
  <c r="S17" i="9"/>
  <c r="S18" i="9"/>
  <c r="S19" i="9"/>
  <c r="S22" i="9"/>
  <c r="S24" i="9"/>
  <c r="S25" i="9"/>
  <c r="S40" i="9"/>
  <c r="S42" i="9"/>
  <c r="S44" i="9"/>
  <c r="S47" i="9"/>
  <c r="S48" i="9"/>
  <c r="S49" i="9"/>
  <c r="S50" i="9"/>
  <c r="S55" i="9"/>
  <c r="S71" i="9"/>
  <c r="S75" i="9"/>
  <c r="S76" i="9"/>
  <c r="S78" i="9"/>
  <c r="S84" i="9"/>
  <c r="S97" i="9"/>
  <c r="S99" i="9"/>
  <c r="S104" i="9"/>
  <c r="S105" i="9"/>
  <c r="S112" i="9"/>
  <c r="S126" i="9"/>
  <c r="S102" i="9"/>
  <c r="S103" i="9"/>
  <c r="S139" i="9"/>
  <c r="I10" i="9"/>
  <c r="I13" i="9"/>
  <c r="I15" i="9"/>
  <c r="I16" i="9"/>
  <c r="I17" i="9"/>
  <c r="I18" i="9"/>
  <c r="I19" i="9"/>
  <c r="I22" i="9"/>
  <c r="I24" i="9"/>
  <c r="I25" i="9"/>
  <c r="I40" i="9"/>
  <c r="I42" i="9"/>
  <c r="I44" i="9"/>
  <c r="I47" i="9"/>
  <c r="I48" i="9"/>
  <c r="I49" i="9"/>
  <c r="I50" i="9"/>
  <c r="I55" i="9"/>
  <c r="I71" i="9"/>
  <c r="I75" i="9"/>
  <c r="I76" i="9"/>
  <c r="I78" i="9"/>
  <c r="I84" i="9"/>
  <c r="I97" i="9"/>
  <c r="I99" i="9"/>
  <c r="I104" i="9"/>
  <c r="I105" i="9"/>
  <c r="I112" i="9"/>
  <c r="I126" i="9"/>
  <c r="I102" i="9"/>
  <c r="I103" i="9"/>
  <c r="I139" i="9"/>
  <c r="I171" i="9"/>
  <c r="I168" i="9"/>
  <c r="K41" i="20"/>
  <c r="Q41" i="20"/>
  <c r="I41" i="20"/>
  <c r="G41" i="20"/>
  <c r="M41" i="20"/>
  <c r="O41" i="20"/>
  <c r="O9" i="19"/>
  <c r="O25" i="19" s="1"/>
  <c r="O35" i="19" s="1"/>
  <c r="O51" i="19" s="1"/>
  <c r="O61" i="19" s="1"/>
  <c r="O78" i="19" s="1"/>
  <c r="C25" i="21"/>
  <c r="C35" i="21" s="1"/>
  <c r="E25" i="21"/>
  <c r="E35" i="21" s="1"/>
  <c r="G25" i="21"/>
  <c r="K25" i="21"/>
  <c r="M25" i="21"/>
  <c r="M35" i="21" s="1"/>
  <c r="M51" i="21" s="1"/>
  <c r="M61" i="21" s="1"/>
  <c r="M77" i="21" s="1"/>
  <c r="O25" i="21"/>
  <c r="I83" i="9"/>
  <c r="I98" i="9"/>
  <c r="I127" i="9"/>
  <c r="S83" i="9"/>
  <c r="S98" i="9"/>
  <c r="S127" i="9"/>
  <c r="I10" i="19"/>
  <c r="I11" i="19"/>
  <c r="I12" i="19"/>
  <c r="I13" i="19"/>
  <c r="I15" i="19"/>
  <c r="I17" i="19"/>
  <c r="I19" i="19"/>
  <c r="I18" i="19"/>
  <c r="I16" i="19"/>
  <c r="I21" i="19"/>
  <c r="I22" i="19"/>
  <c r="I23" i="19"/>
  <c r="I24" i="19"/>
  <c r="I36" i="19"/>
  <c r="I38" i="19"/>
  <c r="I39" i="19"/>
  <c r="I40" i="19"/>
  <c r="I41" i="19"/>
  <c r="I43" i="19"/>
  <c r="I42" i="19"/>
  <c r="I44" i="19"/>
  <c r="I45" i="19"/>
  <c r="I46" i="19"/>
  <c r="I47" i="19"/>
  <c r="I50" i="19"/>
  <c r="I62" i="19"/>
  <c r="I48" i="19"/>
  <c r="I63" i="19"/>
  <c r="I49" i="19"/>
  <c r="I64" i="19"/>
  <c r="I65" i="19"/>
  <c r="I66" i="19"/>
  <c r="I67" i="19"/>
  <c r="I69" i="19"/>
  <c r="I70" i="19"/>
  <c r="I71" i="19"/>
  <c r="I72" i="19"/>
  <c r="I74" i="19"/>
  <c r="I75" i="19"/>
  <c r="I9" i="19"/>
  <c r="A3" i="19"/>
  <c r="I10" i="21"/>
  <c r="I11" i="21"/>
  <c r="I12" i="21"/>
  <c r="I13" i="21"/>
  <c r="I14" i="21"/>
  <c r="I15" i="21"/>
  <c r="I18" i="21"/>
  <c r="I19" i="21"/>
  <c r="I20" i="21"/>
  <c r="I21" i="21"/>
  <c r="I22" i="21"/>
  <c r="I24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9" i="21"/>
  <c r="Q10" i="21"/>
  <c r="Q11" i="21"/>
  <c r="Q12" i="21"/>
  <c r="Q13" i="21"/>
  <c r="Q14" i="21"/>
  <c r="Q15" i="21"/>
  <c r="Q18" i="21"/>
  <c r="Q19" i="21"/>
  <c r="Q20" i="21"/>
  <c r="Q21" i="21"/>
  <c r="Q22" i="21"/>
  <c r="Q24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9" i="21"/>
  <c r="A3" i="21"/>
  <c r="E10" i="8"/>
  <c r="K50" i="15"/>
  <c r="E50" i="15"/>
  <c r="G10" i="18"/>
  <c r="G11" i="18"/>
  <c r="G9" i="18"/>
  <c r="G12" i="18" s="1"/>
  <c r="M10" i="18"/>
  <c r="M11" i="18"/>
  <c r="M9" i="18"/>
  <c r="C12" i="18"/>
  <c r="E12" i="18"/>
  <c r="I12" i="18"/>
  <c r="K12" i="18"/>
  <c r="M12" i="18"/>
  <c r="A3" i="18"/>
  <c r="A3" i="15"/>
  <c r="C24" i="15"/>
  <c r="C34" i="15" s="1"/>
  <c r="C50" i="15" s="1"/>
  <c r="E24" i="15"/>
  <c r="E34" i="15" s="1"/>
  <c r="I24" i="15"/>
  <c r="I34" i="15" s="1"/>
  <c r="I50" i="15" s="1"/>
  <c r="K24" i="15"/>
  <c r="K34" i="15" s="1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9" i="15"/>
  <c r="A3" i="14"/>
  <c r="A3" i="13"/>
  <c r="C13" i="13"/>
  <c r="E11" i="13" s="1"/>
  <c r="G13" i="13"/>
  <c r="I12" i="13" s="1"/>
  <c r="E12" i="13"/>
  <c r="I131" i="9"/>
  <c r="I80" i="9"/>
  <c r="I162" i="9"/>
  <c r="I53" i="9"/>
  <c r="I81" i="9"/>
  <c r="I45" i="9"/>
  <c r="I160" i="9"/>
  <c r="I11" i="9"/>
  <c r="I129" i="9"/>
  <c r="I100" i="9"/>
  <c r="I136" i="9"/>
  <c r="I43" i="9"/>
  <c r="I41" i="9"/>
  <c r="I165" i="9"/>
  <c r="I164" i="9"/>
  <c r="I70" i="9"/>
  <c r="I110" i="9"/>
  <c r="I46" i="9"/>
  <c r="I73" i="9"/>
  <c r="I68" i="9"/>
  <c r="I113" i="9"/>
  <c r="I106" i="9"/>
  <c r="I74" i="9"/>
  <c r="I72" i="9"/>
  <c r="I69" i="9"/>
  <c r="I82" i="9"/>
  <c r="I157" i="9"/>
  <c r="I140" i="9"/>
  <c r="I159" i="9"/>
  <c r="I135" i="9"/>
  <c r="I167" i="9"/>
  <c r="I14" i="9"/>
  <c r="I109" i="9"/>
  <c r="I52" i="9"/>
  <c r="I132" i="9"/>
  <c r="I166" i="9"/>
  <c r="I142" i="9"/>
  <c r="I134" i="9"/>
  <c r="I107" i="9"/>
  <c r="I20" i="9"/>
  <c r="I101" i="9"/>
  <c r="I39" i="9"/>
  <c r="I77" i="9"/>
  <c r="I21" i="9"/>
  <c r="I163" i="9"/>
  <c r="I158" i="9"/>
  <c r="I23" i="9"/>
  <c r="I141" i="9"/>
  <c r="I26" i="9"/>
  <c r="I12" i="9"/>
  <c r="I161" i="9"/>
  <c r="I170" i="9"/>
  <c r="I138" i="9"/>
  <c r="I137" i="9"/>
  <c r="I111" i="9"/>
  <c r="I79" i="9"/>
  <c r="I130" i="9"/>
  <c r="I108" i="9"/>
  <c r="I128" i="9"/>
  <c r="I54" i="9"/>
  <c r="I133" i="9"/>
  <c r="I51" i="9"/>
  <c r="I169" i="9"/>
  <c r="S171" i="9"/>
  <c r="S131" i="9"/>
  <c r="S80" i="9"/>
  <c r="S162" i="9"/>
  <c r="S53" i="9"/>
  <c r="S168" i="9"/>
  <c r="S81" i="9"/>
  <c r="S45" i="9"/>
  <c r="S160" i="9"/>
  <c r="S11" i="9"/>
  <c r="S129" i="9"/>
  <c r="S100" i="9"/>
  <c r="S136" i="9"/>
  <c r="S43" i="9"/>
  <c r="S41" i="9"/>
  <c r="S165" i="9"/>
  <c r="S164" i="9"/>
  <c r="S70" i="9"/>
  <c r="S110" i="9"/>
  <c r="S46" i="9"/>
  <c r="S73" i="9"/>
  <c r="S68" i="9"/>
  <c r="S113" i="9"/>
  <c r="S106" i="9"/>
  <c r="S74" i="9"/>
  <c r="S72" i="9"/>
  <c r="S69" i="9"/>
  <c r="S82" i="9"/>
  <c r="S157" i="9"/>
  <c r="S140" i="9"/>
  <c r="S159" i="9"/>
  <c r="S135" i="9"/>
  <c r="S167" i="9"/>
  <c r="S14" i="9"/>
  <c r="S109" i="9"/>
  <c r="S52" i="9"/>
  <c r="S132" i="9"/>
  <c r="S166" i="9"/>
  <c r="S142" i="9"/>
  <c r="S134" i="9"/>
  <c r="S107" i="9"/>
  <c r="S20" i="9"/>
  <c r="S101" i="9"/>
  <c r="S39" i="9"/>
  <c r="S77" i="9"/>
  <c r="S21" i="9"/>
  <c r="S163" i="9"/>
  <c r="S158" i="9"/>
  <c r="S23" i="9"/>
  <c r="S141" i="9"/>
  <c r="S26" i="9"/>
  <c r="S12" i="9"/>
  <c r="S161" i="9"/>
  <c r="S170" i="9"/>
  <c r="S138" i="9"/>
  <c r="S137" i="9"/>
  <c r="S111" i="9"/>
  <c r="S79" i="9"/>
  <c r="S130" i="9"/>
  <c r="S108" i="9"/>
  <c r="S128" i="9"/>
  <c r="S54" i="9"/>
  <c r="S133" i="9"/>
  <c r="S51" i="9"/>
  <c r="S169" i="9"/>
  <c r="A3" i="9"/>
  <c r="I10" i="8"/>
  <c r="K10" i="7"/>
  <c r="K9" i="7"/>
  <c r="I10" i="7"/>
  <c r="I11" i="7"/>
  <c r="K11" i="7" s="1"/>
  <c r="I9" i="7"/>
  <c r="C12" i="7"/>
  <c r="E12" i="7"/>
  <c r="G12" i="7"/>
  <c r="A3" i="7"/>
  <c r="A3" i="3"/>
  <c r="C26" i="2"/>
  <c r="C37" i="2" s="1"/>
  <c r="C53" i="2" s="1"/>
  <c r="C64" i="2" s="1"/>
  <c r="C80" i="2" s="1"/>
  <c r="E26" i="2"/>
  <c r="E37" i="2" s="1"/>
  <c r="E53" i="2" s="1"/>
  <c r="G26" i="2"/>
  <c r="G37" i="2" s="1"/>
  <c r="G53" i="2" s="1"/>
  <c r="G64" i="2" s="1"/>
  <c r="G80" i="2" s="1"/>
  <c r="I26" i="2"/>
  <c r="I37" i="2" s="1"/>
  <c r="I53" i="2" s="1"/>
  <c r="I64" i="2" s="1"/>
  <c r="I80" i="2" s="1"/>
  <c r="K26" i="2"/>
  <c r="K37" i="2" s="1"/>
  <c r="K53" i="2" s="1"/>
  <c r="K64" i="2" s="1"/>
  <c r="K80" i="2" s="1"/>
  <c r="M26" i="2"/>
  <c r="M37" i="2" s="1"/>
  <c r="M53" i="2" s="1"/>
  <c r="M64" i="2" s="1"/>
  <c r="M80" i="2" s="1"/>
  <c r="O26" i="2"/>
  <c r="O37" i="2" s="1"/>
  <c r="O53" i="2" s="1"/>
  <c r="O64" i="2" s="1"/>
  <c r="O80" i="2" s="1"/>
  <c r="Q26" i="2"/>
  <c r="Q37" i="2" s="1"/>
  <c r="Q53" i="2" s="1"/>
  <c r="Q64" i="2" s="1"/>
  <c r="Q80" i="2" s="1"/>
  <c r="U26" i="2"/>
  <c r="U37" i="2" s="1"/>
  <c r="U53" i="2" s="1"/>
  <c r="U64" i="2" s="1"/>
  <c r="U80" i="2" s="1"/>
  <c r="W26" i="2"/>
  <c r="W37" i="2" s="1"/>
  <c r="W53" i="2" s="1"/>
  <c r="W64" i="2" s="1"/>
  <c r="W80" i="2" s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11" i="2"/>
  <c r="K12" i="7" l="1"/>
  <c r="E9" i="8"/>
  <c r="I9" i="8" s="1"/>
  <c r="I11" i="13"/>
  <c r="E10" i="13"/>
  <c r="E13" i="13" s="1"/>
  <c r="O35" i="21"/>
  <c r="K35" i="19"/>
  <c r="K51" i="19" s="1"/>
  <c r="K61" i="19" s="1"/>
  <c r="K78" i="19" s="1"/>
  <c r="E35" i="19"/>
  <c r="E51" i="19" s="1"/>
  <c r="E61" i="19" s="1"/>
  <c r="E78" i="19" s="1"/>
  <c r="C35" i="19"/>
  <c r="C51" i="19" s="1"/>
  <c r="C61" i="19" s="1"/>
  <c r="C78" i="19" s="1"/>
  <c r="I25" i="19"/>
  <c r="I35" i="19" s="1"/>
  <c r="I51" i="19" s="1"/>
  <c r="I61" i="19" s="1"/>
  <c r="I78" i="19" s="1"/>
  <c r="C56" i="9"/>
  <c r="C67" i="9" s="1"/>
  <c r="C85" i="9" s="1"/>
  <c r="C96" i="9" s="1"/>
  <c r="C114" i="9" s="1"/>
  <c r="C125" i="9" s="1"/>
  <c r="C143" i="9" s="1"/>
  <c r="C155" i="9" s="1"/>
  <c r="C172" i="9" s="1"/>
  <c r="Q38" i="9"/>
  <c r="M38" i="9"/>
  <c r="S27" i="9"/>
  <c r="S38" i="9" s="1"/>
  <c r="S56" i="9" s="1"/>
  <c r="S67" i="9" s="1"/>
  <c r="S85" i="9" s="1"/>
  <c r="S96" i="9" s="1"/>
  <c r="S114" i="9" s="1"/>
  <c r="S125" i="9" s="1"/>
  <c r="S143" i="9" s="1"/>
  <c r="S155" i="9" s="1"/>
  <c r="S172" i="9" s="1"/>
  <c r="I27" i="9"/>
  <c r="I38" i="9" s="1"/>
  <c r="C51" i="21"/>
  <c r="C61" i="21" s="1"/>
  <c r="C77" i="21" s="1"/>
  <c r="E51" i="21"/>
  <c r="E61" i="21" s="1"/>
  <c r="E77" i="21" s="1"/>
  <c r="I25" i="21"/>
  <c r="I35" i="21" s="1"/>
  <c r="I51" i="21" s="1"/>
  <c r="I61" i="21" s="1"/>
  <c r="I77" i="21" s="1"/>
  <c r="K35" i="21"/>
  <c r="Q25" i="21"/>
  <c r="Q35" i="21" s="1"/>
  <c r="Q51" i="21" s="1"/>
  <c r="Q61" i="21" s="1"/>
  <c r="Q77" i="21" s="1"/>
  <c r="G35" i="21"/>
  <c r="G24" i="15"/>
  <c r="G34" i="15" s="1"/>
  <c r="G50" i="15" s="1"/>
  <c r="M24" i="15"/>
  <c r="M34" i="15" s="1"/>
  <c r="M50" i="15" s="1"/>
  <c r="I10" i="13"/>
  <c r="I13" i="13" s="1"/>
  <c r="I12" i="7"/>
  <c r="E64" i="2"/>
  <c r="E80" i="2" s="1"/>
  <c r="Y26" i="2"/>
  <c r="Y37" i="2" s="1"/>
  <c r="Y53" i="2" s="1"/>
  <c r="Y64" i="2" s="1"/>
  <c r="Y80" i="2" s="1"/>
  <c r="O51" i="21" l="1"/>
  <c r="I56" i="9"/>
  <c r="I67" i="9" s="1"/>
  <c r="I85" i="9" s="1"/>
  <c r="I96" i="9" s="1"/>
  <c r="I114" i="9" s="1"/>
  <c r="I125" i="9" s="1"/>
  <c r="I143" i="9" s="1"/>
  <c r="I155" i="9" s="1"/>
  <c r="I172" i="9" s="1"/>
  <c r="M56" i="9"/>
  <c r="M67" i="9" s="1"/>
  <c r="M85" i="9" s="1"/>
  <c r="M96" i="9" s="1"/>
  <c r="M114" i="9" s="1"/>
  <c r="M125" i="9" s="1"/>
  <c r="M143" i="9" s="1"/>
  <c r="M155" i="9" s="1"/>
  <c r="M172" i="9" s="1"/>
  <c r="Q56" i="9"/>
  <c r="Q67" i="9" s="1"/>
  <c r="Q85" i="9" s="1"/>
  <c r="Q96" i="9" s="1"/>
  <c r="Q114" i="9" s="1"/>
  <c r="Q125" i="9" s="1"/>
  <c r="Q143" i="9" s="1"/>
  <c r="Q155" i="9" s="1"/>
  <c r="Q172" i="9" s="1"/>
  <c r="G51" i="21"/>
  <c r="G61" i="21" s="1"/>
  <c r="G77" i="21" s="1"/>
  <c r="K51" i="21"/>
  <c r="K61" i="21" s="1"/>
  <c r="K77" i="21" s="1"/>
  <c r="O61" i="21" l="1"/>
  <c r="U19" i="9"/>
  <c r="U156" i="9"/>
  <c r="U54" i="9"/>
  <c r="U43" i="9"/>
  <c r="U97" i="9"/>
  <c r="U49" i="9"/>
  <c r="U79" i="9"/>
  <c r="U135" i="9"/>
  <c r="U15" i="9"/>
  <c r="U76" i="9"/>
  <c r="U170" i="9"/>
  <c r="U77" i="9"/>
  <c r="U46" i="9"/>
  <c r="U159" i="9"/>
  <c r="U164" i="9"/>
  <c r="U51" i="9"/>
  <c r="U40" i="9"/>
  <c r="K156" i="9"/>
  <c r="U110" i="9"/>
  <c r="U162" i="9"/>
  <c r="U41" i="9"/>
  <c r="U157" i="9"/>
  <c r="U39" i="9"/>
  <c r="U18" i="9"/>
  <c r="U105" i="9"/>
  <c r="U132" i="9"/>
  <c r="U81" i="9"/>
  <c r="U131" i="9"/>
  <c r="U20" i="9"/>
  <c r="U11" i="9"/>
  <c r="U127" i="9"/>
  <c r="U78" i="9"/>
  <c r="U99" i="9"/>
  <c r="U137" i="9"/>
  <c r="U168" i="9"/>
  <c r="U14" i="9"/>
  <c r="U171" i="9"/>
  <c r="U158" i="9"/>
  <c r="U98" i="9"/>
  <c r="U112" i="9"/>
  <c r="U10" i="9"/>
  <c r="U82" i="9"/>
  <c r="U52" i="9"/>
  <c r="U80" i="9"/>
  <c r="U134" i="9"/>
  <c r="U73" i="9"/>
  <c r="U160" i="9"/>
  <c r="U83" i="9"/>
  <c r="U24" i="9"/>
  <c r="U84" i="9"/>
  <c r="U163" i="9"/>
  <c r="U141" i="9"/>
  <c r="U72" i="9"/>
  <c r="U26" i="9"/>
  <c r="U130" i="9"/>
  <c r="U102" i="9"/>
  <c r="U48" i="9"/>
  <c r="U74" i="9"/>
  <c r="U21" i="9"/>
  <c r="U142" i="9"/>
  <c r="U108" i="9"/>
  <c r="U129" i="9"/>
  <c r="U44" i="9"/>
  <c r="U75" i="9"/>
  <c r="U107" i="9"/>
  <c r="U70" i="9"/>
  <c r="U53" i="9"/>
  <c r="U23" i="9"/>
  <c r="U128" i="9"/>
  <c r="U25" i="9"/>
  <c r="U42" i="9"/>
  <c r="U101" i="9"/>
  <c r="U140" i="9"/>
  <c r="U45" i="9"/>
  <c r="U100" i="9"/>
  <c r="U161" i="9"/>
  <c r="U68" i="9"/>
  <c r="U22" i="9"/>
  <c r="U71" i="9"/>
  <c r="U138" i="9"/>
  <c r="U167" i="9"/>
  <c r="U169" i="9"/>
  <c r="U106" i="9"/>
  <c r="U133" i="9"/>
  <c r="U12" i="9"/>
  <c r="U139" i="9"/>
  <c r="U111" i="9"/>
  <c r="U165" i="9"/>
  <c r="U109" i="9"/>
  <c r="U113" i="9"/>
  <c r="U166" i="9"/>
  <c r="U136" i="9"/>
  <c r="U103" i="9"/>
  <c r="U126" i="9"/>
  <c r="U16" i="9"/>
  <c r="U55" i="9"/>
  <c r="E8" i="8"/>
  <c r="I8" i="8" s="1"/>
  <c r="I11" i="8" s="1"/>
  <c r="U17" i="9"/>
  <c r="U50" i="9"/>
  <c r="U104" i="9"/>
  <c r="U47" i="9"/>
  <c r="U13" i="9"/>
  <c r="U69" i="9"/>
  <c r="O77" i="21" l="1"/>
  <c r="U27" i="9"/>
  <c r="U38" i="9" s="1"/>
  <c r="K25" i="9"/>
  <c r="K22" i="9"/>
  <c r="K17" i="9"/>
  <c r="K15" i="9"/>
  <c r="K132" i="9"/>
  <c r="K108" i="9"/>
  <c r="K54" i="9"/>
  <c r="K68" i="9"/>
  <c r="K11" i="9"/>
  <c r="K169" i="9"/>
  <c r="K26" i="9"/>
  <c r="K73" i="9"/>
  <c r="K43" i="9"/>
  <c r="K80" i="9"/>
  <c r="K134" i="9"/>
  <c r="K14" i="9"/>
  <c r="K79" i="9"/>
  <c r="K78" i="9"/>
  <c r="K84" i="9"/>
  <c r="K50" i="9"/>
  <c r="K16" i="9"/>
  <c r="K141" i="9"/>
  <c r="K109" i="9"/>
  <c r="K113" i="9"/>
  <c r="K130" i="9"/>
  <c r="K82" i="9"/>
  <c r="K44" i="9"/>
  <c r="K40" i="9"/>
  <c r="K49" i="9"/>
  <c r="K162" i="9"/>
  <c r="K160" i="9"/>
  <c r="K157" i="9"/>
  <c r="K161" i="9"/>
  <c r="K136" i="9"/>
  <c r="K39" i="9"/>
  <c r="K129" i="9"/>
  <c r="K77" i="9"/>
  <c r="K52" i="9"/>
  <c r="K133" i="9"/>
  <c r="K103" i="9"/>
  <c r="K99" i="9"/>
  <c r="K126" i="9"/>
  <c r="K76" i="9"/>
  <c r="K170" i="9"/>
  <c r="K23" i="9"/>
  <c r="K46" i="9"/>
  <c r="K20" i="9"/>
  <c r="K128" i="9"/>
  <c r="K69" i="9"/>
  <c r="K106" i="9"/>
  <c r="K131" i="9"/>
  <c r="K13" i="9"/>
  <c r="K10" i="9"/>
  <c r="K48" i="9"/>
  <c r="K100" i="9"/>
  <c r="K51" i="9"/>
  <c r="K53" i="9"/>
  <c r="K140" i="9"/>
  <c r="K167" i="9"/>
  <c r="K165" i="9"/>
  <c r="K101" i="9"/>
  <c r="K110" i="9"/>
  <c r="K18" i="9"/>
  <c r="K12" i="9"/>
  <c r="K102" i="9"/>
  <c r="K42" i="9"/>
  <c r="K75" i="9"/>
  <c r="K159" i="9"/>
  <c r="K171" i="9"/>
  <c r="K71" i="9"/>
  <c r="K24" i="9"/>
  <c r="K98" i="9"/>
  <c r="K168" i="9"/>
  <c r="K163" i="9"/>
  <c r="K19" i="9"/>
  <c r="K47" i="9"/>
  <c r="K127" i="9"/>
  <c r="K112" i="9"/>
  <c r="K83" i="9"/>
  <c r="K21" i="9"/>
  <c r="K135" i="9"/>
  <c r="K111" i="9"/>
  <c r="K166" i="9"/>
  <c r="K74" i="9"/>
  <c r="K81" i="9"/>
  <c r="K158" i="9"/>
  <c r="K138" i="9"/>
  <c r="K164" i="9"/>
  <c r="K55" i="9"/>
  <c r="K105" i="9"/>
  <c r="K45" i="9"/>
  <c r="K70" i="9"/>
  <c r="K104" i="9"/>
  <c r="K139" i="9"/>
  <c r="K72" i="9"/>
  <c r="K41" i="9"/>
  <c r="K142" i="9"/>
  <c r="K107" i="9"/>
  <c r="K137" i="9"/>
  <c r="K97" i="9"/>
  <c r="E11" i="8"/>
  <c r="G8" i="8" s="1"/>
  <c r="K27" i="9" l="1"/>
  <c r="K38" i="9" s="1"/>
  <c r="K56" i="9" s="1"/>
  <c r="K67" i="9" s="1"/>
  <c r="G9" i="8"/>
  <c r="G10" i="8"/>
  <c r="U56" i="9"/>
  <c r="G11" i="8" l="1"/>
  <c r="K85" i="9"/>
  <c r="U67" i="9"/>
  <c r="K96" i="9" l="1"/>
  <c r="U85" i="9"/>
  <c r="K114" i="9" l="1"/>
  <c r="U96" i="9"/>
  <c r="K125" i="9" l="1"/>
  <c r="U114" i="9"/>
  <c r="K143" i="9" l="1"/>
  <c r="U125" i="9"/>
  <c r="K155" i="9" l="1"/>
  <c r="K172" i="9" s="1"/>
  <c r="U143" i="9"/>
  <c r="U155" i="9" l="1"/>
  <c r="U172" i="9" s="1"/>
</calcChain>
</file>

<file path=xl/sharedStrings.xml><?xml version="1.0" encoding="utf-8"?>
<sst xmlns="http://schemas.openxmlformats.org/spreadsheetml/2006/main" count="867" uniqueCount="220">
  <si>
    <t>صندوق سرمایه گذاری بخشی افق دماوند</t>
  </si>
  <si>
    <t>صورت وضعیت پرتفوی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</si>
  <si>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</si>
  <si>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</si>
  <si>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</si>
  <si>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</si>
  <si>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</si>
  <si>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</si>
  <si>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</si>
  <si>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</si>
  <si>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</si>
  <si>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</si>
  <si>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</si>
  <si>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</si>
  <si>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</si>
  <si>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وبصادر-500-1404/09/19</t>
  </si>
  <si>
    <t>الکتریک‌ خودرو شرق‌</t>
  </si>
  <si>
    <t>ایران‌ خودرو</t>
  </si>
  <si>
    <t>ایمن خودرو شرق</t>
  </si>
  <si>
    <t>بانک صادرات ایران</t>
  </si>
  <si>
    <t>پاکدیس</t>
  </si>
  <si>
    <t>پتروشیمی ارومیه</t>
  </si>
  <si>
    <t>پتروشیمی پارس</t>
  </si>
  <si>
    <t>پتروشیمی پردیس</t>
  </si>
  <si>
    <t>پتروشیمی تندگویان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</si>
  <si>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</si>
  <si>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</si>
  <si>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</si>
  <si>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</si>
  <si>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</si>
  <si>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تایدواترخاورمیانه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</si>
  <si>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</si>
  <si>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</si>
  <si>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</si>
  <si>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</si>
  <si>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</si>
  <si>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</si>
  <si>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ذوب آهن اصفهان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</si>
  <si>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</si>
  <si>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</si>
  <si>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</si>
  <si>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</si>
  <si>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</si>
  <si>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</si>
  <si>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</si>
  <si>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</si>
  <si>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</si>
  <si>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</si>
  <si>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</si>
  <si>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</si>
  <si>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</si>
  <si>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سرمایه‌گذاری صنایع پتروشیمی‌</t>
  </si>
  <si>
    <t>پتروشیمی‌ خارک‌</t>
  </si>
  <si>
    <t>مدیریت صنعت شوینده ت.ص.بهشهر</t>
  </si>
  <si>
    <t>پتروشیمی جم پیلن</t>
  </si>
  <si>
    <t>پلیمر آریا ساسول</t>
  </si>
  <si>
    <t>اختیارخ خودرو-450-1404/10/03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</si>
  <si>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</si>
  <si>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</si>
  <si>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</si>
  <si>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</si>
  <si>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</si>
  <si>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</si>
  <si>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</si>
  <si>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</si>
  <si>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خودرو-300-1404/07/02</t>
  </si>
  <si>
    <t>اختیار خرید</t>
  </si>
  <si>
    <t>-</t>
  </si>
  <si>
    <t>موقعیت فروش</t>
  </si>
  <si>
    <t>1404/07/02</t>
  </si>
  <si>
    <t>اختیارخ وبصادر-400-1404/07/23</t>
  </si>
  <si>
    <t>1404/07/23</t>
  </si>
  <si>
    <t>اختیارخ خودرو-500-1404/10/03</t>
  </si>
  <si>
    <t>1404/10/03</t>
  </si>
  <si>
    <t>موقعیت خرید</t>
  </si>
  <si>
    <t>1404/09/19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</si>
  <si>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</si>
  <si>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</si>
  <si>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</si>
  <si>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</si>
  <si>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</si>
  <si>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</si>
  <si>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</si>
  <si>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</si>
  <si>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</si>
  <si>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</si>
  <si>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</si>
  <si>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</si>
  <si>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</si>
  <si>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</si>
  <si>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</si>
  <si>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صنایع ارتباطی آوا</t>
  </si>
  <si>
    <t>کاشی‌ الوند</t>
  </si>
  <si>
    <t>پالایش نفت اصفهان</t>
  </si>
  <si>
    <t>سیمان آبیک</t>
  </si>
  <si>
    <t>تامین‌ ماسه‌ ریخته‌گری‌</t>
  </si>
  <si>
    <t>بانک تجارت</t>
  </si>
  <si>
    <t>کاشی‌ پارس‌</t>
  </si>
  <si>
    <t>توسعه نیشکر و  صنایع جانبی</t>
  </si>
  <si>
    <t>بانک ملت</t>
  </si>
  <si>
    <t>صنعتی‌ آما</t>
  </si>
  <si>
    <t>ح . توکا رنگ فولاد سپاهان</t>
  </si>
  <si>
    <t>مدیریت نیروگاهی ایرانیان مپنا</t>
  </si>
  <si>
    <t>گروه‌صنعتی‌سپاهان‌</t>
  </si>
  <si>
    <t>پتروشیمی جم</t>
  </si>
  <si>
    <t>سرمایه گذاری تامین اجتماعی</t>
  </si>
  <si>
    <t>زامیاد</t>
  </si>
  <si>
    <t>پتروشیمی بوعلی سینا</t>
  </si>
  <si>
    <t>پتروشیمی زاگرس</t>
  </si>
  <si>
    <t>اخشان خراسان</t>
  </si>
  <si>
    <t>س. نفت و گاز و پتروشیمی تأمین</t>
  </si>
  <si>
    <t>ح. تامین سرمایه دماوند</t>
  </si>
  <si>
    <t>صبا فولاد خلیج فارس</t>
  </si>
  <si>
    <t>سیمان ساوه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</si>
  <si>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</si>
  <si>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</si>
  <si>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</si>
  <si>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</si>
  <si>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جمع درآمد سود سهام</t>
  </si>
  <si>
    <t>هزینه تنزیل</t>
  </si>
  <si>
    <t>خالص درآمد سود سهام</t>
  </si>
  <si>
    <t>1404/02/17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</si>
  <si>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</si>
  <si>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</si>
  <si>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</si>
  <si>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</si>
  <si>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</si>
  <si>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</si>
  <si>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</si>
  <si>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</si>
  <si>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</si>
  <si>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</si>
  <si>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گزارش افشا پرتفوی ماهانه</t>
  </si>
  <si>
    <t>در اجرای ابلاغیه شماره 12020093 مورخ 1396/09/05 سازمان بورس اوراق بهادار</t>
  </si>
  <si>
    <t>.</t>
  </si>
  <si>
    <t>‫دوره یک ماهه منتهی 31 شهریور  1404</t>
  </si>
  <si>
    <t>به تاریخ 31 شهریور 1404</t>
  </si>
  <si>
    <t>1- سرمایه گذاری ها</t>
  </si>
  <si>
    <t>1-1- سرمایه گذاری در سهام و اختیار معاملات سهام</t>
  </si>
  <si>
    <t>(مبالغ به ریال)</t>
  </si>
  <si>
    <t>جمع نقل به صفحه بعد</t>
  </si>
  <si>
    <t>جمع نقل از صفحه قبل</t>
  </si>
  <si>
    <t>ادامه یادداشت 1-1</t>
  </si>
  <si>
    <t>اختیارخ خودرو-380-1404/10/03(ضخود13051)</t>
  </si>
  <si>
    <t>اختیارخ وبصادر-500-1404/09/19(ضصاد90291)</t>
  </si>
  <si>
    <t>اختیارخ خودرو-450-1404/10/03(ضخود13071)</t>
  </si>
  <si>
    <t>اختیارخ خودرو-400-1404/07/02(ضخود71181)</t>
  </si>
  <si>
    <t>اختیارخ ذوب-300-1404/06/18(ضذوب60011)</t>
  </si>
  <si>
    <t>1-2- سرمایه‌گذاری در  سپرده‌ بانکی</t>
  </si>
  <si>
    <t>بانک پاسارگاد</t>
  </si>
  <si>
    <t>بانک سینا</t>
  </si>
  <si>
    <t>بانک صادرات</t>
  </si>
  <si>
    <t>درآمد حاصل از سرمایه گذاری در سپرده بانکی</t>
  </si>
  <si>
    <t>درآمد حاصل از سرمایه گذاری در سهام و حق تقدم سهام و اختیار معاملات سهام</t>
  </si>
  <si>
    <t>2-1</t>
  </si>
  <si>
    <t>2-3</t>
  </si>
  <si>
    <t>2- درآمد حاصل از سرمایه گذاری ها</t>
  </si>
  <si>
    <t>دوره یک ماهه منتهی به 31 شهریور 1404</t>
  </si>
  <si>
    <t>طی شهریور ماه</t>
  </si>
  <si>
    <t>از ابتدای سال مالی تا پایان شهریور ماه</t>
  </si>
  <si>
    <t>2-1- درآمد حاصل از سرمایه­گذاری در سهام و حق تقدم سهام  و اختیار معاملات سهام</t>
  </si>
  <si>
    <t>یادداشت 1-1-2</t>
  </si>
  <si>
    <t>یادداشت 2-1-2</t>
  </si>
  <si>
    <t>یادداشت 3-1-2</t>
  </si>
  <si>
    <t xml:space="preserve"> </t>
  </si>
  <si>
    <t>2-2- درآمد حاصل از سرمایه گذاری در سپرده بانکی</t>
  </si>
  <si>
    <t>یادداشت 1-2-2</t>
  </si>
  <si>
    <t>2-3- سایر درآمدها</t>
  </si>
  <si>
    <t>2-1-1- درآمد سود سهام</t>
  </si>
  <si>
    <t>ادامه یادداشت 1-1-2</t>
  </si>
  <si>
    <t>2-2-1 - سود سپرده بانکی</t>
  </si>
  <si>
    <t>2-1-2- درآمد ناشی از تغییر قیمت سهام و حق تقدم سهام و اختیار معاملات سهام</t>
  </si>
  <si>
    <t>2-3-1- سود (زیان) ناشی از اعمال اختیار معامله سهام</t>
  </si>
  <si>
    <t>2-3-1- سود(زیان) حاصل از فروش سهام و اختیار معاملات سهام</t>
  </si>
  <si>
    <t>1404/04/08</t>
  </si>
  <si>
    <t>1404/03/07</t>
  </si>
  <si>
    <t>1404/02/03</t>
  </si>
  <si>
    <t>1404/02/24</t>
  </si>
  <si>
    <t>1404/03/21</t>
  </si>
  <si>
    <t>1404/01/20</t>
  </si>
  <si>
    <t>1404/04/18</t>
  </si>
  <si>
    <t>1404/02/10</t>
  </si>
  <si>
    <t>1404/03/13</t>
  </si>
  <si>
    <t>اختیارخ خودرو-400-1404/04/08(ضخود40481)</t>
  </si>
  <si>
    <t>اختیارخ خودرو-471-1404/03/07(ضخود30961)</t>
  </si>
  <si>
    <t>اختیارخ خودرو-500-1404/04/08(ضخود40491)</t>
  </si>
  <si>
    <t>اختیارخ خودرو-588-1404/02/03(ضخود20611)</t>
  </si>
  <si>
    <t>اختیارخ خودرو-588-1404/03/07(ضخود30981)</t>
  </si>
  <si>
    <t>اختیارف خودرو-588-1404/03/07(طخود30981)</t>
  </si>
  <si>
    <t>اختیارخ وبصادر-600-1404/03/21(ضصاد30521)</t>
  </si>
  <si>
    <t>اختیارخ ذوب-400-1404/03/21(ضذوب30381)</t>
  </si>
  <si>
    <t>اختیارخ ذوب-500-1404/03/21(ضذوب30391)</t>
  </si>
  <si>
    <t>اختیارخ شستا-1500-1404/02/10(ضستا20411)</t>
  </si>
  <si>
    <t>اختیارخ ذوب-400-1404/02/24(ضذوب20021)</t>
  </si>
  <si>
    <t>اختیارخ شستا-1600-1404/03/13(ضستا30311)</t>
  </si>
  <si>
    <t>اختیارخ شستا-1300-1404/02/10(ضستا20391)</t>
  </si>
  <si>
    <t>اختیارخ وتجارت-500-1404/04/18(ضجار40151)</t>
  </si>
  <si>
    <t>اختیارخ شستا-1700-1404/03/13(ضستا30321)</t>
  </si>
  <si>
    <t>اختیارخ شستا-1300-1404/01/20(ضستا01271)</t>
  </si>
  <si>
    <t>اختیارخ وبصادر-700-1404/03/21(ضصاد30531)</t>
  </si>
  <si>
    <t>اختیارخ خودرو-647-1404/03/07(ضخود30991)</t>
  </si>
  <si>
    <t>اختیارخ وبملت-2640-1404/03/21(ضملت30541)</t>
  </si>
  <si>
    <t>اختیارخ شپنا-3873-1404/04/18(ضشنا40181)</t>
  </si>
  <si>
    <t>اختیارخ وتجارت-600-1404/04/18(ضجار40161)</t>
  </si>
  <si>
    <t>اختیارخ وتجارت-590-1404/02/17(ضجار20541)</t>
  </si>
  <si>
    <t>اختیارخ شپنا-3521-1404/02/17(ضشنا20501)</t>
  </si>
  <si>
    <t>اختیارخ ذوب-500-1404/02/24(ضذوب20031)</t>
  </si>
  <si>
    <t>اختیارخ شستا-1400-1404/01/20(ضستا01281)</t>
  </si>
  <si>
    <t>اختیارخ شپنا-3873-1404/02/17(ضشنا20511)</t>
  </si>
  <si>
    <t>اختیارخ ذوب-500-1404/01/20(ضذوب01141)</t>
  </si>
  <si>
    <t>اختیارف خودرو-647-1404/03/07(طخود30991)</t>
  </si>
  <si>
    <t>اختیارخ وبصادر-400-1404/07/23(ضصاد70271)</t>
  </si>
  <si>
    <t>اختیارخ خودرو-500-1404/10/03(ضخود13081)</t>
  </si>
  <si>
    <t>اختیارخ خودرو-300-1404/07/02(ضخود71171)</t>
  </si>
  <si>
    <t>تولید انرژی برق شمش پاسارگاد</t>
  </si>
  <si>
    <t>ادامه یادداشت 2-1-2</t>
  </si>
  <si>
    <t>1404/06/18</t>
  </si>
  <si>
    <t>اختیارخ خودرو-529-1404/02/03(ضخود20601)</t>
  </si>
  <si>
    <t>ادامه یادداشت 1-2</t>
  </si>
  <si>
    <t>ادامه یادداشت 1-3-2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</si>
</sst>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8"/>
      <name val="B Nazanin"/>
      <charset val="178"/>
    </font>
    <font>
      <sz val="18"/>
      <color indexed="8"/>
      <name val="B Nazanin"/>
      <charset val="178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B Nazanin"/>
      <charset val="178"/>
    </font>
    <font>
      <sz val="10"/>
      <color rgb="FF000000"/>
      <name val="B Nazanin"/>
      <charset val="178"/>
    </font>
    <font>
      <b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u/>
      <sz val="20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Arial"/>
      <family val="2"/>
    </font>
    <font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1" applyFont="1"/>
    <xf numFmtId="0" fontId="7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left" vertical="center"/>
    </xf>
    <xf numFmtId="38" fontId="12" fillId="0" borderId="2" xfId="0" applyNumberFormat="1" applyFont="1" applyBorder="1" applyAlignment="1">
      <alignment horizontal="center" vertical="center"/>
    </xf>
    <xf numFmtId="38" fontId="14" fillId="0" borderId="3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8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38" fontId="14" fillId="0" borderId="2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left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8" fontId="12" fillId="0" borderId="3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0" fillId="0" borderId="0" xfId="0" applyNumberFormat="1" applyAlignment="1">
      <alignment horizontal="left"/>
    </xf>
    <xf numFmtId="38" fontId="2" fillId="0" borderId="0" xfId="0" applyNumberFormat="1" applyFont="1" applyAlignment="1">
      <alignment vertical="center"/>
    </xf>
    <xf numFmtId="38" fontId="16" fillId="0" borderId="0" xfId="0" applyNumberFormat="1" applyFont="1" applyAlignment="1">
      <alignment horizontal="left"/>
    </xf>
    <xf numFmtId="38" fontId="17" fillId="0" borderId="2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right" vertical="center"/>
    </xf>
    <xf numFmtId="38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12" fillId="0" borderId="0" xfId="0" quotePrefix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38" fontId="17" fillId="0" borderId="2" xfId="0" applyNumberFormat="1" applyFont="1" applyBorder="1" applyAlignment="1">
      <alignment horizontal="center" vertical="center" wrapText="1"/>
    </xf>
    <xf numFmtId="38" fontId="14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left"/>
    </xf>
    <xf numFmtId="38" fontId="15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 readingOrder="2"/>
    </xf>
    <xf numFmtId="38" fontId="23" fillId="0" borderId="0" xfId="0" applyNumberFormat="1" applyFont="1" applyAlignment="1">
      <alignment horizontal="center" vertical="center"/>
    </xf>
    <xf numFmtId="38" fontId="17" fillId="0" borderId="4" xfId="0" applyNumberFormat="1" applyFont="1" applyBorder="1" applyAlignment="1">
      <alignment horizontal="center" vertical="center" wrapText="1"/>
    </xf>
    <xf numFmtId="38" fontId="20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 wrapText="1"/>
    </xf>
    <xf numFmtId="38" fontId="4" fillId="0" borderId="0" xfId="0" applyNumberFormat="1" applyFont="1" applyAlignment="1">
      <alignment vertical="top"/>
    </xf>
    <xf numFmtId="38" fontId="14" fillId="0" borderId="5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8" fontId="26" fillId="0" borderId="0" xfId="0" applyNumberFormat="1" applyFont="1" applyAlignment="1">
      <alignment horizontal="left"/>
    </xf>
    <xf numFmtId="38" fontId="17" fillId="0" borderId="0" xfId="0" applyNumberFormat="1" applyFont="1" applyAlignment="1">
      <alignment horizontal="center" vertical="center" wrapText="1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Alignment="1">
      <alignment vertical="center"/>
    </xf>
    <xf numFmtId="38" fontId="12" fillId="0" borderId="5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38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40" fontId="12" fillId="0" borderId="0" xfId="0" applyNumberFormat="1" applyFont="1" applyAlignment="1">
      <alignment horizontal="center" vertical="center"/>
    </xf>
    <xf numFmtId="40" fontId="14" fillId="0" borderId="3" xfId="0" applyNumberFormat="1" applyFont="1" applyBorder="1" applyAlignment="1">
      <alignment horizontal="center" vertical="center"/>
    </xf>
    <xf numFmtId="40" fontId="12" fillId="0" borderId="2" xfId="0" applyNumberFormat="1" applyFont="1" applyBorder="1" applyAlignment="1">
      <alignment horizontal="center" vertical="center"/>
    </xf>
    <xf numFmtId="40" fontId="14" fillId="0" borderId="4" xfId="0" applyNumberFormat="1" applyFont="1" applyBorder="1" applyAlignment="1">
      <alignment horizontal="center" vertical="center"/>
    </xf>
    <xf numFmtId="40" fontId="14" fillId="0" borderId="0" xfId="0" applyNumberFormat="1" applyFont="1" applyAlignment="1">
      <alignment horizontal="center" vertical="center"/>
    </xf>
    <xf numFmtId="37" fontId="8" fillId="0" borderId="0" xfId="1" applyNumberFormat="1" applyFont="1" applyAlignment="1">
      <alignment horizontal="center" vertical="center"/>
    </xf>
    <xf numFmtId="0" fontId="9" fillId="0" borderId="0" xfId="1" applyFont="1"/>
    <xf numFmtId="0" fontId="21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8" fontId="17" fillId="0" borderId="2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readingOrder="2"/>
    </xf>
    <xf numFmtId="38" fontId="12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 readingOrder="2"/>
    </xf>
    <xf numFmtId="38" fontId="17" fillId="0" borderId="1" xfId="0" applyNumberFormat="1" applyFont="1" applyBorder="1" applyAlignment="1">
      <alignment horizontal="center" vertical="center"/>
    </xf>
    <xf numFmtId="38" fontId="22" fillId="0" borderId="0" xfId="0" applyNumberFormat="1" applyFont="1" applyAlignment="1">
      <alignment horizontal="left" vertical="center" readingOrder="2"/>
    </xf>
    <xf numFmtId="38" fontId="21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left"/>
    </xf>
  </cellXfs>
  <cellStyles count="2">
    <cellStyle name="Normal" xfId="0" builtinId="0"/>
    <cellStyle name="Normal 2" xfId="1" xr:uid="{091A3F32-DB9E-4FBE-A9F5-C7AEBA7D8C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0</xdr:row>
      <xdr:rowOff>1</xdr:rowOff>
    </xdr:from>
    <xdr:to>
      <xdr:col>6</xdr:col>
      <xdr:colOff>682625</xdr:colOff>
      <xdr:row>20</xdr:row>
      <xdr:rowOff>222250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BB3DA1-3AC5-F1C7-8E6B-3732CF3A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0139625" y="1"/>
          <a:ext cx="4175125" cy="519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CAC6-3F34-45A0-8597-450D855B1E34}">
  <sheetPr>
    <pageSetUpPr fitToPage="1"/>
  </sheetPr>
  <dimension ref="A1:V36"/>
  <sheetViews>
    <sheetView rightToLeft="1" view="pageBreakPreview" zoomScaleNormal="100" zoomScaleSheetLayoutView="100" workbookViewId="0">
      <selection activeCell="D7" sqref="D7"/>
    </sheetView>
  </sheetViews>
  <sheetFormatPr defaultColWidth="9.140625" defaultRowHeight="18.75" x14ac:dyDescent="0.45"/>
  <cols>
    <col min="1" max="1" width="3.7109375" style="5" customWidth="1"/>
    <col min="2" max="8" width="13.42578125" style="5" customWidth="1"/>
    <col min="9" max="9" width="9.140625" style="5"/>
    <col min="10" max="10" width="12.42578125" style="5" bestFit="1" customWidth="1"/>
    <col min="11" max="16384" width="9.140625" style="5"/>
  </cols>
  <sheetData>
    <row r="1" spans="1:22" s="4" customFormat="1" ht="24" x14ac:dyDescent="0.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22.5" x14ac:dyDescent="0.55000000000000004"/>
    <row r="3" spans="1:22" s="4" customFormat="1" ht="22.5" x14ac:dyDescent="0.55000000000000004"/>
    <row r="4" spans="1:22" s="4" customFormat="1" ht="22.5" x14ac:dyDescent="0.55000000000000004"/>
    <row r="23" spans="1:8" ht="29.45" customHeight="1" x14ac:dyDescent="0.45"/>
    <row r="24" spans="1:8" ht="39" customHeight="1" x14ac:dyDescent="0.65">
      <c r="A24" s="84" t="s">
        <v>0</v>
      </c>
      <c r="B24" s="85"/>
      <c r="C24" s="85"/>
      <c r="D24" s="85"/>
      <c r="E24" s="85"/>
      <c r="F24" s="85"/>
      <c r="G24" s="85"/>
      <c r="H24" s="85"/>
    </row>
    <row r="25" spans="1:8" ht="39" customHeight="1" x14ac:dyDescent="0.65">
      <c r="A25" s="84" t="s">
        <v>132</v>
      </c>
      <c r="B25" s="85"/>
      <c r="C25" s="85"/>
      <c r="D25" s="85"/>
      <c r="E25" s="85"/>
      <c r="F25" s="85"/>
      <c r="G25" s="85"/>
      <c r="H25" s="85"/>
    </row>
    <row r="26" spans="1:8" ht="39" customHeight="1" x14ac:dyDescent="0.65">
      <c r="A26" s="84" t="s">
        <v>133</v>
      </c>
      <c r="B26" s="85"/>
      <c r="C26" s="85"/>
      <c r="D26" s="85"/>
      <c r="E26" s="85"/>
      <c r="F26" s="85"/>
      <c r="G26" s="85"/>
      <c r="H26" s="85"/>
    </row>
    <row r="27" spans="1:8" ht="39" customHeight="1" x14ac:dyDescent="0.65">
      <c r="A27" s="84" t="s">
        <v>135</v>
      </c>
      <c r="B27" s="85"/>
      <c r="C27" s="85"/>
      <c r="D27" s="85"/>
      <c r="E27" s="85"/>
      <c r="F27" s="85"/>
      <c r="G27" s="85"/>
      <c r="H27" s="85"/>
    </row>
    <row r="32" spans="1:8" s="6" customFormat="1" ht="22.5" x14ac:dyDescent="0.45">
      <c r="B32" s="5"/>
      <c r="C32" s="5"/>
      <c r="D32" s="5"/>
      <c r="E32" s="5"/>
      <c r="F32" s="5"/>
      <c r="G32" s="5"/>
      <c r="H32" s="5"/>
    </row>
    <row r="33" spans="1:8" s="6" customFormat="1" ht="22.5" x14ac:dyDescent="0.45">
      <c r="B33" s="5"/>
      <c r="C33" s="5"/>
      <c r="D33" s="5"/>
      <c r="E33" s="5"/>
      <c r="F33" s="5"/>
      <c r="G33" s="5"/>
      <c r="H33" s="5"/>
    </row>
    <row r="36" spans="1:8" x14ac:dyDescent="0.45">
      <c r="A36" s="5" t="s">
        <v>134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view="pageBreakPreview" zoomScale="93" zoomScaleNormal="100" zoomScaleSheetLayoutView="93" workbookViewId="0">
      <selection activeCell="Q11" sqref="Q11"/>
    </sheetView>
  </sheetViews>
  <sheetFormatPr defaultColWidth="8.85546875" defaultRowHeight="12.75" x14ac:dyDescent="0.2"/>
  <cols>
    <col min="1" max="1" width="42.7109375" style="41" bestFit="1" customWidth="1"/>
    <col min="2" max="2" width="1.28515625" style="41" customWidth="1"/>
    <col min="3" max="3" width="24.28515625" style="41" customWidth="1"/>
    <col min="4" max="4" width="1.28515625" style="41" customWidth="1"/>
    <col min="5" max="5" width="24.42578125" style="41" customWidth="1"/>
    <col min="6" max="6" width="1.28515625" style="41" customWidth="1"/>
    <col min="7" max="7" width="27.140625" style="41" customWidth="1"/>
    <col min="8" max="8" width="1.28515625" style="41" customWidth="1"/>
    <col min="9" max="9" width="21.85546875" style="41" customWidth="1"/>
    <col min="10" max="10" width="1.28515625" style="41" customWidth="1"/>
    <col min="11" max="11" width="22.140625" style="41" customWidth="1"/>
    <col min="12" max="12" width="1.28515625" style="41" customWidth="1"/>
    <col min="13" max="13" width="22.5703125" style="41" customWidth="1"/>
    <col min="14" max="14" width="1.28515625" style="41" customWidth="1"/>
    <col min="15" max="16384" width="8.85546875" style="41"/>
  </cols>
  <sheetData>
    <row r="1" spans="1:13" ht="40.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40.15" customHeight="1" x14ac:dyDescent="0.2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40.15" customHeight="1" x14ac:dyDescent="0.2">
      <c r="A3" s="94" t="str">
        <f>درآمد!A3</f>
        <v>دوره یک ماهه منتهی به 31 شهریور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40.15" customHeight="1" x14ac:dyDescent="0.2"/>
    <row r="5" spans="1:13" ht="40.15" customHeight="1" x14ac:dyDescent="0.2">
      <c r="A5" s="100" t="s">
        <v>170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40.15" customHeight="1" x14ac:dyDescent="0.2">
      <c r="A6" s="57"/>
      <c r="B6" s="57"/>
      <c r="C6" s="102" t="s">
        <v>139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ht="40.15" customHeight="1" thickBot="1" x14ac:dyDescent="0.35">
      <c r="A7" s="101" t="s">
        <v>81</v>
      </c>
      <c r="B7" s="43"/>
      <c r="C7" s="93" t="s">
        <v>158</v>
      </c>
      <c r="D7" s="93"/>
      <c r="E7" s="93"/>
      <c r="F7" s="93"/>
      <c r="G7" s="93"/>
      <c r="H7" s="43"/>
      <c r="I7" s="93" t="s">
        <v>159</v>
      </c>
      <c r="J7" s="93"/>
      <c r="K7" s="93"/>
      <c r="L7" s="93"/>
      <c r="M7" s="93"/>
    </row>
    <row r="8" spans="1:13" ht="40.15" customHeight="1" thickBot="1" x14ac:dyDescent="0.35">
      <c r="A8" s="93"/>
      <c r="B8" s="43"/>
      <c r="C8" s="53" t="s">
        <v>122</v>
      </c>
      <c r="D8" s="43"/>
      <c r="E8" s="53" t="s">
        <v>119</v>
      </c>
      <c r="F8" s="43"/>
      <c r="G8" s="59" t="s">
        <v>123</v>
      </c>
      <c r="H8" s="43"/>
      <c r="I8" s="53" t="s">
        <v>122</v>
      </c>
      <c r="J8" s="43"/>
      <c r="K8" s="53" t="s">
        <v>119</v>
      </c>
      <c r="L8" s="43"/>
      <c r="M8" s="53" t="s">
        <v>123</v>
      </c>
    </row>
    <row r="9" spans="1:13" ht="40.15" customHeight="1" x14ac:dyDescent="0.2">
      <c r="A9" s="46" t="s">
        <v>150</v>
      </c>
      <c r="C9" s="23">
        <v>130994</v>
      </c>
      <c r="D9" s="47"/>
      <c r="E9" s="23">
        <v>0</v>
      </c>
      <c r="F9" s="47"/>
      <c r="G9" s="23">
        <f>C9+E9</f>
        <v>130994</v>
      </c>
      <c r="H9" s="47"/>
      <c r="I9" s="23">
        <v>545487998</v>
      </c>
      <c r="J9" s="47"/>
      <c r="K9" s="23">
        <v>0</v>
      </c>
      <c r="L9" s="47"/>
      <c r="M9" s="23">
        <f>I9+K9</f>
        <v>545487998</v>
      </c>
    </row>
    <row r="10" spans="1:13" ht="40.15" customHeight="1" x14ac:dyDescent="0.2">
      <c r="A10" s="46" t="s">
        <v>149</v>
      </c>
      <c r="C10" s="23">
        <v>7359179</v>
      </c>
      <c r="D10" s="47"/>
      <c r="E10" s="23">
        <v>0</v>
      </c>
      <c r="F10" s="47"/>
      <c r="G10" s="23">
        <f t="shared" ref="G10:G11" si="0">C10+E10</f>
        <v>7359179</v>
      </c>
      <c r="H10" s="47"/>
      <c r="I10" s="23">
        <v>374632622</v>
      </c>
      <c r="J10" s="47"/>
      <c r="K10" s="23">
        <v>0</v>
      </c>
      <c r="L10" s="47"/>
      <c r="M10" s="23">
        <f t="shared" ref="M10:M11" si="1">I10+K10</f>
        <v>374632622</v>
      </c>
    </row>
    <row r="11" spans="1:13" ht="40.15" customHeight="1" thickBot="1" x14ac:dyDescent="0.25">
      <c r="A11" s="46" t="s">
        <v>151</v>
      </c>
      <c r="C11" s="25">
        <v>2123</v>
      </c>
      <c r="D11" s="47"/>
      <c r="E11" s="25">
        <v>0</v>
      </c>
      <c r="F11" s="47"/>
      <c r="G11" s="25">
        <f t="shared" si="0"/>
        <v>2123</v>
      </c>
      <c r="H11" s="47"/>
      <c r="I11" s="25">
        <v>1002123</v>
      </c>
      <c r="J11" s="47"/>
      <c r="K11" s="25">
        <v>0</v>
      </c>
      <c r="L11" s="47"/>
      <c r="M11" s="25">
        <f t="shared" si="1"/>
        <v>1002123</v>
      </c>
    </row>
    <row r="12" spans="1:13" ht="40.15" customHeight="1" thickBot="1" x14ac:dyDescent="0.25">
      <c r="A12" s="54" t="s">
        <v>57</v>
      </c>
      <c r="C12" s="39">
        <f>SUM(C9:C11)</f>
        <v>7492296</v>
      </c>
      <c r="D12" s="47"/>
      <c r="E12" s="39">
        <f>SUM(E9:E11)</f>
        <v>0</v>
      </c>
      <c r="F12" s="47"/>
      <c r="G12" s="39">
        <f>SUM(G9:G11)</f>
        <v>7492296</v>
      </c>
      <c r="H12" s="47"/>
      <c r="I12" s="39">
        <f>SUM(I9:I11)</f>
        <v>921122743</v>
      </c>
      <c r="J12" s="47"/>
      <c r="K12" s="39">
        <f>SUM(K9:K11)</f>
        <v>0</v>
      </c>
      <c r="L12" s="47"/>
      <c r="M12" s="39">
        <f>SUM(M9:M11)</f>
        <v>921122743</v>
      </c>
    </row>
    <row r="14" spans="1:13" ht="22.5" x14ac:dyDescent="0.2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22.5" x14ac:dyDescent="0.2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22.5" x14ac:dyDescent="0.2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3:13" ht="22.5" x14ac:dyDescent="0.2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83"/>
  <sheetViews>
    <sheetView rightToLeft="1" view="pageBreakPreview" topLeftCell="A66" zoomScale="89" zoomScaleNormal="100" zoomScaleSheetLayoutView="89" workbookViewId="0">
      <selection activeCell="K82" sqref="K82"/>
    </sheetView>
  </sheetViews>
  <sheetFormatPr defaultColWidth="8.85546875" defaultRowHeight="12.75" x14ac:dyDescent="0.2"/>
  <cols>
    <col min="1" max="1" width="45" style="41" bestFit="1" customWidth="1"/>
    <col min="2" max="2" width="1.28515625" style="41" customWidth="1"/>
    <col min="3" max="3" width="22.140625" style="41" customWidth="1"/>
    <col min="4" max="4" width="1.28515625" style="41" customWidth="1"/>
    <col min="5" max="5" width="26.7109375" style="41" customWidth="1"/>
    <col min="6" max="6" width="1.28515625" style="41" customWidth="1"/>
    <col min="7" max="7" width="27.28515625" style="41" customWidth="1"/>
    <col min="8" max="8" width="1.28515625" style="41" customWidth="1"/>
    <col min="9" max="9" width="29.28515625" style="41" customWidth="1"/>
    <col min="10" max="10" width="1.28515625" style="41" customWidth="1"/>
    <col min="11" max="11" width="28.140625" style="41" customWidth="1"/>
    <col min="12" max="12" width="1.28515625" style="41" customWidth="1"/>
    <col min="13" max="13" width="28.85546875" style="41" customWidth="1"/>
    <col min="14" max="14" width="1.28515625" style="41" customWidth="1"/>
    <col min="15" max="15" width="27.42578125" style="41" customWidth="1"/>
    <col min="16" max="16" width="1.28515625" style="41" customWidth="1"/>
    <col min="17" max="17" width="32.42578125" style="41" customWidth="1"/>
    <col min="18" max="18" width="1.28515625" style="41" customWidth="1"/>
    <col min="19" max="19" width="0.28515625" style="41" customWidth="1"/>
    <col min="20" max="20" width="15.140625" style="41" bestFit="1" customWidth="1"/>
    <col min="21" max="23" width="8.85546875" style="41"/>
    <col min="24" max="24" width="25.42578125" style="41" bestFit="1" customWidth="1"/>
    <col min="25" max="16384" width="8.85546875" style="41"/>
  </cols>
  <sheetData>
    <row r="1" spans="1:24" ht="40.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4" ht="40.15" customHeight="1" x14ac:dyDescent="0.2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40"/>
    </row>
    <row r="3" spans="1:24" ht="40.15" customHeight="1" x14ac:dyDescent="0.2">
      <c r="A3" s="94" t="str">
        <f>درآمد!A3</f>
        <v>دوره یک ماهه منتهی به 31 شهریور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40"/>
    </row>
    <row r="4" spans="1:24" ht="40.15" customHeight="1" x14ac:dyDescent="0.2"/>
    <row r="5" spans="1:24" ht="40.15" customHeight="1" x14ac:dyDescent="0.2">
      <c r="A5" s="100" t="s">
        <v>171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42"/>
    </row>
    <row r="6" spans="1:24" ht="40.15" customHeight="1" x14ac:dyDescent="0.2">
      <c r="A6" s="60"/>
      <c r="B6" s="60"/>
      <c r="C6" s="96" t="s">
        <v>139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42"/>
    </row>
    <row r="7" spans="1:24" ht="40.15" customHeight="1" thickBot="1" x14ac:dyDescent="0.35">
      <c r="A7" s="101" t="s">
        <v>81</v>
      </c>
      <c r="B7" s="43"/>
      <c r="C7" s="93" t="s">
        <v>158</v>
      </c>
      <c r="D7" s="93"/>
      <c r="E7" s="93"/>
      <c r="F7" s="93"/>
      <c r="G7" s="93"/>
      <c r="H7" s="93"/>
      <c r="I7" s="93"/>
      <c r="J7" s="43"/>
      <c r="K7" s="93" t="s">
        <v>159</v>
      </c>
      <c r="L7" s="93"/>
      <c r="M7" s="93"/>
      <c r="N7" s="93"/>
      <c r="O7" s="93"/>
      <c r="P7" s="93"/>
      <c r="Q7" s="93"/>
      <c r="R7" s="61"/>
    </row>
    <row r="8" spans="1:24" ht="57" customHeight="1" thickBot="1" x14ac:dyDescent="0.35">
      <c r="A8" s="93"/>
      <c r="B8" s="43"/>
      <c r="C8" s="53" t="s">
        <v>8</v>
      </c>
      <c r="D8" s="43"/>
      <c r="E8" s="53" t="s">
        <v>10</v>
      </c>
      <c r="F8" s="43"/>
      <c r="G8" s="53" t="s">
        <v>125</v>
      </c>
      <c r="H8" s="43"/>
      <c r="I8" s="53" t="s">
        <v>131</v>
      </c>
      <c r="J8" s="43"/>
      <c r="K8" s="53" t="s">
        <v>8</v>
      </c>
      <c r="L8" s="43"/>
      <c r="M8" s="53" t="s">
        <v>10</v>
      </c>
      <c r="N8" s="43"/>
      <c r="O8" s="53" t="s">
        <v>125</v>
      </c>
      <c r="P8" s="43"/>
      <c r="Q8" s="53" t="s">
        <v>131</v>
      </c>
      <c r="R8" s="62"/>
    </row>
    <row r="9" spans="1:24" ht="40.15" customHeight="1" x14ac:dyDescent="0.3">
      <c r="A9" s="46" t="s">
        <v>40</v>
      </c>
      <c r="C9" s="23">
        <v>25017157</v>
      </c>
      <c r="D9" s="47"/>
      <c r="E9" s="23">
        <v>81891328087</v>
      </c>
      <c r="F9" s="47"/>
      <c r="G9" s="23">
        <v>-77702011429</v>
      </c>
      <c r="H9" s="47"/>
      <c r="I9" s="23">
        <f t="shared" ref="I9:I15" si="0">E9+G9</f>
        <v>4189316658</v>
      </c>
      <c r="J9" s="47"/>
      <c r="K9" s="23">
        <v>25017157</v>
      </c>
      <c r="L9" s="47"/>
      <c r="M9" s="23">
        <v>81891328087</v>
      </c>
      <c r="N9" s="47"/>
      <c r="O9" s="23">
        <v>-60648529027</v>
      </c>
      <c r="P9" s="47"/>
      <c r="Q9" s="23">
        <f t="shared" ref="Q9:Q15" si="1">M9+O9</f>
        <v>21242799060</v>
      </c>
      <c r="R9" s="63"/>
      <c r="X9" s="43"/>
    </row>
    <row r="10" spans="1:24" ht="40.15" customHeight="1" x14ac:dyDescent="0.3">
      <c r="A10" s="46" t="s">
        <v>20</v>
      </c>
      <c r="C10" s="23">
        <v>1300000</v>
      </c>
      <c r="D10" s="47"/>
      <c r="E10" s="23">
        <v>29722095000</v>
      </c>
      <c r="F10" s="47"/>
      <c r="G10" s="23">
        <v>-30820520250</v>
      </c>
      <c r="H10" s="47"/>
      <c r="I10" s="23">
        <f t="shared" si="0"/>
        <v>-1098425250</v>
      </c>
      <c r="J10" s="47"/>
      <c r="K10" s="23">
        <v>1300000</v>
      </c>
      <c r="L10" s="47"/>
      <c r="M10" s="23">
        <v>29722095000</v>
      </c>
      <c r="N10" s="47"/>
      <c r="O10" s="23">
        <v>-24204123450</v>
      </c>
      <c r="P10" s="47"/>
      <c r="Q10" s="23">
        <f t="shared" si="1"/>
        <v>5517971550</v>
      </c>
      <c r="R10" s="63"/>
      <c r="X10" s="43"/>
    </row>
    <row r="11" spans="1:24" ht="40.15" customHeight="1" x14ac:dyDescent="0.3">
      <c r="A11" s="46" t="s">
        <v>48</v>
      </c>
      <c r="C11" s="23">
        <v>2078693</v>
      </c>
      <c r="D11" s="47"/>
      <c r="E11" s="23">
        <v>22336970835</v>
      </c>
      <c r="F11" s="47"/>
      <c r="G11" s="23">
        <v>-19712738369</v>
      </c>
      <c r="H11" s="47"/>
      <c r="I11" s="23">
        <f t="shared" si="0"/>
        <v>2624232466</v>
      </c>
      <c r="J11" s="47"/>
      <c r="K11" s="23">
        <v>2078693</v>
      </c>
      <c r="L11" s="47"/>
      <c r="M11" s="23">
        <v>22336970835</v>
      </c>
      <c r="N11" s="47"/>
      <c r="O11" s="23">
        <v>-19540555220</v>
      </c>
      <c r="P11" s="47"/>
      <c r="Q11" s="23">
        <f t="shared" si="1"/>
        <v>2796415615</v>
      </c>
      <c r="R11" s="63"/>
      <c r="X11" s="43"/>
    </row>
    <row r="12" spans="1:24" ht="40.15" customHeight="1" x14ac:dyDescent="0.2">
      <c r="A12" s="46" t="s">
        <v>145</v>
      </c>
      <c r="C12" s="23">
        <v>103132000</v>
      </c>
      <c r="D12" s="47"/>
      <c r="E12" s="23">
        <v>4330428627</v>
      </c>
      <c r="F12" s="47"/>
      <c r="G12" s="23">
        <v>-2230692780</v>
      </c>
      <c r="H12" s="47"/>
      <c r="I12" s="23">
        <f t="shared" si="0"/>
        <v>2099735847</v>
      </c>
      <c r="J12" s="47"/>
      <c r="K12" s="23">
        <v>103132000</v>
      </c>
      <c r="L12" s="47"/>
      <c r="M12" s="23">
        <v>4330428627</v>
      </c>
      <c r="N12" s="47"/>
      <c r="O12" s="23">
        <v>-2230692780</v>
      </c>
      <c r="P12" s="47"/>
      <c r="Q12" s="23">
        <f t="shared" si="1"/>
        <v>2099735847</v>
      </c>
      <c r="R12" s="63"/>
    </row>
    <row r="13" spans="1:24" ht="40.15" customHeight="1" x14ac:dyDescent="0.2">
      <c r="A13" s="46" t="s">
        <v>143</v>
      </c>
      <c r="C13" s="23">
        <v>275000000</v>
      </c>
      <c r="D13" s="47"/>
      <c r="E13" s="23">
        <v>18695184750</v>
      </c>
      <c r="F13" s="47"/>
      <c r="G13" s="23">
        <v>-16801483200</v>
      </c>
      <c r="H13" s="47"/>
      <c r="I13" s="23">
        <f t="shared" si="0"/>
        <v>1893701550</v>
      </c>
      <c r="J13" s="47"/>
      <c r="K13" s="23">
        <v>275000000</v>
      </c>
      <c r="L13" s="47"/>
      <c r="M13" s="23">
        <v>18695184750</v>
      </c>
      <c r="N13" s="47"/>
      <c r="O13" s="23">
        <v>-16804326000</v>
      </c>
      <c r="P13" s="47"/>
      <c r="Q13" s="23">
        <f t="shared" si="1"/>
        <v>1890858750</v>
      </c>
      <c r="R13" s="63"/>
    </row>
    <row r="14" spans="1:24" ht="40.15" customHeight="1" x14ac:dyDescent="0.2">
      <c r="A14" s="46" t="s">
        <v>35</v>
      </c>
      <c r="C14" s="23">
        <v>3718545</v>
      </c>
      <c r="D14" s="47"/>
      <c r="E14" s="23">
        <v>24987796883</v>
      </c>
      <c r="F14" s="47"/>
      <c r="G14" s="23">
        <v>-24950832686</v>
      </c>
      <c r="H14" s="47"/>
      <c r="I14" s="23">
        <f t="shared" si="0"/>
        <v>36964197</v>
      </c>
      <c r="J14" s="47"/>
      <c r="K14" s="23">
        <v>3718545</v>
      </c>
      <c r="L14" s="47"/>
      <c r="M14" s="23">
        <v>24987796883</v>
      </c>
      <c r="N14" s="47"/>
      <c r="O14" s="23">
        <v>-24370494789</v>
      </c>
      <c r="P14" s="47"/>
      <c r="Q14" s="23">
        <f t="shared" si="1"/>
        <v>617302094</v>
      </c>
      <c r="R14" s="63"/>
    </row>
    <row r="15" spans="1:24" ht="40.15" customHeight="1" x14ac:dyDescent="0.2">
      <c r="A15" s="46" t="s">
        <v>53</v>
      </c>
      <c r="C15" s="23">
        <v>392907</v>
      </c>
      <c r="D15" s="47"/>
      <c r="E15" s="23">
        <v>6713884605</v>
      </c>
      <c r="F15" s="47"/>
      <c r="G15" s="23">
        <v>-6528136794</v>
      </c>
      <c r="H15" s="47"/>
      <c r="I15" s="23">
        <f t="shared" si="0"/>
        <v>185747811</v>
      </c>
      <c r="J15" s="47"/>
      <c r="K15" s="23">
        <v>392907</v>
      </c>
      <c r="L15" s="47"/>
      <c r="M15" s="23">
        <v>6713884605</v>
      </c>
      <c r="N15" s="47"/>
      <c r="O15" s="23">
        <v>-6528136794</v>
      </c>
      <c r="P15" s="47"/>
      <c r="Q15" s="23">
        <f t="shared" si="1"/>
        <v>185747811</v>
      </c>
      <c r="R15" s="63"/>
    </row>
    <row r="16" spans="1:24" ht="40.15" customHeight="1" x14ac:dyDescent="0.2">
      <c r="A16" s="68" t="s">
        <v>211</v>
      </c>
      <c r="C16" s="23">
        <v>9248000</v>
      </c>
      <c r="D16" s="47"/>
      <c r="E16" s="23">
        <v>795123203</v>
      </c>
      <c r="F16" s="47"/>
      <c r="G16" s="23">
        <v>862830330</v>
      </c>
      <c r="H16" s="47"/>
      <c r="I16" s="23">
        <v>67707127</v>
      </c>
      <c r="J16" s="47"/>
      <c r="K16" s="23">
        <v>9248000</v>
      </c>
      <c r="L16" s="47"/>
      <c r="M16" s="23">
        <v>795123203</v>
      </c>
      <c r="N16" s="47"/>
      <c r="O16" s="23">
        <v>862830330</v>
      </c>
      <c r="P16" s="47"/>
      <c r="Q16" s="23">
        <v>67707127</v>
      </c>
      <c r="R16" s="63"/>
    </row>
    <row r="17" spans="1:18" ht="40.15" customHeight="1" x14ac:dyDescent="0.2">
      <c r="A17" s="68" t="s">
        <v>212</v>
      </c>
      <c r="C17" s="23">
        <v>103026000</v>
      </c>
      <c r="D17" s="47"/>
      <c r="E17" s="23">
        <v>3089984124</v>
      </c>
      <c r="F17" s="47"/>
      <c r="G17" s="23">
        <v>3114593000</v>
      </c>
      <c r="H17" s="47"/>
      <c r="I17" s="23">
        <v>24608876</v>
      </c>
      <c r="J17" s="47"/>
      <c r="K17" s="23">
        <v>103026000</v>
      </c>
      <c r="L17" s="47"/>
      <c r="M17" s="23">
        <v>3089984124</v>
      </c>
      <c r="N17" s="47"/>
      <c r="O17" s="23">
        <v>3114593000</v>
      </c>
      <c r="P17" s="47"/>
      <c r="Q17" s="23">
        <v>24608876</v>
      </c>
      <c r="R17" s="63"/>
    </row>
    <row r="18" spans="1:18" ht="40.15" customHeight="1" x14ac:dyDescent="0.2">
      <c r="A18" s="46" t="s">
        <v>16</v>
      </c>
      <c r="C18" s="23">
        <v>22405</v>
      </c>
      <c r="D18" s="47"/>
      <c r="E18" s="23">
        <v>47483243</v>
      </c>
      <c r="F18" s="47"/>
      <c r="G18" s="23">
        <v>1445612755</v>
      </c>
      <c r="H18" s="47"/>
      <c r="I18" s="23">
        <f>E18+G18</f>
        <v>1493095998</v>
      </c>
      <c r="J18" s="47"/>
      <c r="K18" s="23">
        <v>22405</v>
      </c>
      <c r="L18" s="47"/>
      <c r="M18" s="23">
        <v>47483243</v>
      </c>
      <c r="N18" s="47"/>
      <c r="O18" s="23">
        <v>-69754934</v>
      </c>
      <c r="P18" s="47"/>
      <c r="Q18" s="23">
        <f>M18+O18</f>
        <v>-22271691</v>
      </c>
      <c r="R18" s="63"/>
    </row>
    <row r="19" spans="1:18" ht="40.15" customHeight="1" x14ac:dyDescent="0.2">
      <c r="A19" s="46" t="s">
        <v>54</v>
      </c>
      <c r="C19" s="23">
        <v>54115</v>
      </c>
      <c r="D19" s="47"/>
      <c r="E19" s="23">
        <v>7181905532</v>
      </c>
      <c r="F19" s="47"/>
      <c r="G19" s="23">
        <v>-7363102463</v>
      </c>
      <c r="H19" s="47"/>
      <c r="I19" s="23">
        <f>E19+G19</f>
        <v>-181196931</v>
      </c>
      <c r="J19" s="47"/>
      <c r="K19" s="23">
        <v>54115</v>
      </c>
      <c r="L19" s="47"/>
      <c r="M19" s="23">
        <v>7181905532</v>
      </c>
      <c r="N19" s="47"/>
      <c r="O19" s="23">
        <v>-7363102463</v>
      </c>
      <c r="P19" s="47"/>
      <c r="Q19" s="23">
        <f>M19+O19</f>
        <v>-181196931</v>
      </c>
      <c r="R19" s="63"/>
    </row>
    <row r="20" spans="1:18" ht="40.15" customHeight="1" x14ac:dyDescent="0.2">
      <c r="A20" s="46" t="s">
        <v>41</v>
      </c>
      <c r="C20" s="23">
        <v>317986</v>
      </c>
      <c r="D20" s="47"/>
      <c r="E20" s="23">
        <v>1634205893</v>
      </c>
      <c r="F20" s="47"/>
      <c r="G20" s="23">
        <v>-1713229389</v>
      </c>
      <c r="H20" s="47"/>
      <c r="I20" s="23">
        <f>E20+G20</f>
        <v>-79023496</v>
      </c>
      <c r="J20" s="47"/>
      <c r="K20" s="23">
        <v>317986</v>
      </c>
      <c r="L20" s="47"/>
      <c r="M20" s="23">
        <v>1634205893</v>
      </c>
      <c r="N20" s="47"/>
      <c r="O20" s="23">
        <v>-1943977988</v>
      </c>
      <c r="P20" s="47"/>
      <c r="Q20" s="23">
        <f>M20+O20</f>
        <v>-309772095</v>
      </c>
      <c r="R20" s="63"/>
    </row>
    <row r="21" spans="1:18" ht="40.15" customHeight="1" x14ac:dyDescent="0.2">
      <c r="A21" s="46" t="s">
        <v>52</v>
      </c>
      <c r="C21" s="23">
        <v>165777</v>
      </c>
      <c r="D21" s="47"/>
      <c r="E21" s="23">
        <v>12659215954</v>
      </c>
      <c r="F21" s="47"/>
      <c r="G21" s="23">
        <v>-12997969096</v>
      </c>
      <c r="H21" s="47"/>
      <c r="I21" s="23">
        <f>E21+G21</f>
        <v>-338753142</v>
      </c>
      <c r="J21" s="47"/>
      <c r="K21" s="23">
        <v>165777</v>
      </c>
      <c r="L21" s="47"/>
      <c r="M21" s="23">
        <v>12659215954</v>
      </c>
      <c r="N21" s="47"/>
      <c r="O21" s="23">
        <v>-12997969096</v>
      </c>
      <c r="P21" s="47"/>
      <c r="Q21" s="23">
        <f>M21+O21</f>
        <v>-338753142</v>
      </c>
      <c r="R21" s="63"/>
    </row>
    <row r="22" spans="1:18" ht="40.15" customHeight="1" x14ac:dyDescent="0.2">
      <c r="A22" s="46" t="s">
        <v>29</v>
      </c>
      <c r="C22" s="23">
        <v>527172</v>
      </c>
      <c r="D22" s="47"/>
      <c r="E22" s="23">
        <v>1247728112</v>
      </c>
      <c r="F22" s="47"/>
      <c r="G22" s="23">
        <v>-1254540571</v>
      </c>
      <c r="H22" s="47"/>
      <c r="I22" s="23">
        <f>E22+G22</f>
        <v>-6812459</v>
      </c>
      <c r="J22" s="47"/>
      <c r="K22" s="23">
        <v>527172</v>
      </c>
      <c r="L22" s="47"/>
      <c r="M22" s="23">
        <v>1247728112</v>
      </c>
      <c r="N22" s="47"/>
      <c r="O22" s="23">
        <v>-1702956367</v>
      </c>
      <c r="P22" s="47"/>
      <c r="Q22" s="23">
        <f>M22+O22</f>
        <v>-455228255</v>
      </c>
      <c r="R22" s="63"/>
    </row>
    <row r="23" spans="1:18" ht="40.15" customHeight="1" x14ac:dyDescent="0.2">
      <c r="A23" s="68" t="s">
        <v>213</v>
      </c>
      <c r="C23" s="23">
        <v>360363000</v>
      </c>
      <c r="D23" s="47"/>
      <c r="E23" s="23">
        <v>35666750446</v>
      </c>
      <c r="F23" s="47"/>
      <c r="G23" s="23">
        <v>34774281287</v>
      </c>
      <c r="H23" s="47"/>
      <c r="I23" s="23">
        <v>-892469159</v>
      </c>
      <c r="J23" s="47"/>
      <c r="K23" s="23">
        <v>360363000</v>
      </c>
      <c r="L23" s="47"/>
      <c r="M23" s="23">
        <v>35666750446</v>
      </c>
      <c r="N23" s="47"/>
      <c r="O23" s="23">
        <v>34774281287</v>
      </c>
      <c r="P23" s="47"/>
      <c r="Q23" s="23">
        <v>-892469159</v>
      </c>
      <c r="R23" s="63"/>
    </row>
    <row r="24" spans="1:18" ht="40.15" customHeight="1" thickBot="1" x14ac:dyDescent="0.25">
      <c r="A24" s="46" t="s">
        <v>55</v>
      </c>
      <c r="C24" s="25">
        <v>500000</v>
      </c>
      <c r="D24" s="47"/>
      <c r="E24" s="25">
        <v>34667493750</v>
      </c>
      <c r="F24" s="47"/>
      <c r="G24" s="25">
        <v>-35639831484</v>
      </c>
      <c r="H24" s="47"/>
      <c r="I24" s="25">
        <f>E24+G24</f>
        <v>-972337734</v>
      </c>
      <c r="J24" s="47"/>
      <c r="K24" s="25">
        <v>500000</v>
      </c>
      <c r="L24" s="47"/>
      <c r="M24" s="25">
        <v>34667493750</v>
      </c>
      <c r="N24" s="47"/>
      <c r="O24" s="25">
        <v>-35639831484</v>
      </c>
      <c r="P24" s="47"/>
      <c r="Q24" s="25">
        <f>M24+O24</f>
        <v>-972337734</v>
      </c>
      <c r="R24" s="63"/>
    </row>
    <row r="25" spans="1:18" ht="40.15" customHeight="1" thickBot="1" x14ac:dyDescent="0.25">
      <c r="A25" s="54" t="s">
        <v>140</v>
      </c>
      <c r="B25" s="55"/>
      <c r="C25" s="30">
        <f>SUM(C9:C24)</f>
        <v>884863757</v>
      </c>
      <c r="D25" s="56"/>
      <c r="E25" s="30">
        <f>SUM(E9:E24)</f>
        <v>285667579044</v>
      </c>
      <c r="F25" s="56"/>
      <c r="G25" s="30">
        <f>SUM(G9:G24)</f>
        <v>-197517771139</v>
      </c>
      <c r="H25" s="56"/>
      <c r="I25" s="30">
        <f>SUM(I9:I24)</f>
        <v>9046092359</v>
      </c>
      <c r="J25" s="56"/>
      <c r="K25" s="30">
        <f>SUM(K9:K24)</f>
        <v>884863757</v>
      </c>
      <c r="L25" s="56"/>
      <c r="M25" s="30">
        <f>SUM(M9:M24)</f>
        <v>285667579044</v>
      </c>
      <c r="N25" s="56"/>
      <c r="O25" s="30">
        <f>SUM(O9:O24)</f>
        <v>-175292745775</v>
      </c>
      <c r="P25" s="56"/>
      <c r="Q25" s="30">
        <f>SUM(Q9:Q24)</f>
        <v>31271117723</v>
      </c>
      <c r="R25" s="63"/>
    </row>
    <row r="26" spans="1:18" ht="40.15" customHeight="1" x14ac:dyDescent="0.2">
      <c r="A26" s="46"/>
      <c r="C26" s="23"/>
      <c r="D26" s="47"/>
      <c r="E26" s="23"/>
      <c r="F26" s="47"/>
      <c r="G26" s="23"/>
      <c r="H26" s="47"/>
      <c r="I26" s="23"/>
      <c r="J26" s="47"/>
      <c r="K26" s="23"/>
      <c r="L26" s="47"/>
      <c r="M26" s="23"/>
      <c r="N26" s="47"/>
      <c r="O26" s="23"/>
      <c r="P26" s="47"/>
      <c r="Q26" s="23"/>
      <c r="R26" s="63"/>
    </row>
    <row r="27" spans="1:18" ht="40.15" customHeight="1" x14ac:dyDescent="0.2">
      <c r="A27" s="94" t="s">
        <v>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63"/>
    </row>
    <row r="28" spans="1:18" ht="40.15" customHeight="1" x14ac:dyDescent="0.2">
      <c r="A28" s="94" t="s">
        <v>80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63"/>
    </row>
    <row r="29" spans="1:18" ht="40.15" customHeight="1" x14ac:dyDescent="0.2">
      <c r="A29" s="94" t="s">
        <v>157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63"/>
    </row>
    <row r="30" spans="1:18" ht="40.15" customHeight="1" x14ac:dyDescent="0.2">
      <c r="A30" s="46"/>
      <c r="C30" s="23"/>
      <c r="D30" s="47"/>
      <c r="E30" s="23"/>
      <c r="F30" s="47"/>
      <c r="G30" s="23"/>
      <c r="H30" s="47"/>
      <c r="I30" s="23"/>
      <c r="J30" s="47"/>
      <c r="K30" s="23"/>
      <c r="L30" s="47"/>
      <c r="M30" s="23"/>
      <c r="N30" s="47"/>
      <c r="O30" s="23"/>
      <c r="P30" s="47"/>
      <c r="Q30" s="23"/>
      <c r="R30" s="63"/>
    </row>
    <row r="31" spans="1:18" ht="40.15" customHeight="1" x14ac:dyDescent="0.2">
      <c r="A31" s="100" t="s">
        <v>215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63"/>
    </row>
    <row r="32" spans="1:18" ht="40.15" customHeight="1" x14ac:dyDescent="0.2">
      <c r="A32" s="60"/>
      <c r="B32" s="60"/>
      <c r="C32" s="96" t="s">
        <v>139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63"/>
    </row>
    <row r="33" spans="1:18" ht="40.15" customHeight="1" thickBot="1" x14ac:dyDescent="0.35">
      <c r="A33" s="101" t="s">
        <v>81</v>
      </c>
      <c r="B33" s="43"/>
      <c r="C33" s="93" t="s">
        <v>158</v>
      </c>
      <c r="D33" s="93"/>
      <c r="E33" s="93"/>
      <c r="F33" s="93"/>
      <c r="G33" s="93"/>
      <c r="H33" s="93"/>
      <c r="I33" s="93"/>
      <c r="J33" s="43"/>
      <c r="K33" s="93" t="s">
        <v>159</v>
      </c>
      <c r="L33" s="93"/>
      <c r="M33" s="93"/>
      <c r="N33" s="93"/>
      <c r="O33" s="93"/>
      <c r="P33" s="93"/>
      <c r="Q33" s="93"/>
      <c r="R33" s="63"/>
    </row>
    <row r="34" spans="1:18" ht="57" customHeight="1" thickBot="1" x14ac:dyDescent="0.35">
      <c r="A34" s="93"/>
      <c r="B34" s="43"/>
      <c r="C34" s="53" t="s">
        <v>8</v>
      </c>
      <c r="D34" s="43"/>
      <c r="E34" s="53" t="s">
        <v>10</v>
      </c>
      <c r="F34" s="43"/>
      <c r="G34" s="53" t="s">
        <v>125</v>
      </c>
      <c r="H34" s="43"/>
      <c r="I34" s="53" t="s">
        <v>131</v>
      </c>
      <c r="J34" s="43"/>
      <c r="K34" s="53" t="s">
        <v>8</v>
      </c>
      <c r="L34" s="43"/>
      <c r="M34" s="53" t="s">
        <v>10</v>
      </c>
      <c r="N34" s="43"/>
      <c r="O34" s="53" t="s">
        <v>125</v>
      </c>
      <c r="P34" s="43"/>
      <c r="Q34" s="53" t="s">
        <v>131</v>
      </c>
      <c r="R34" s="63"/>
    </row>
    <row r="35" spans="1:18" ht="40.15" customHeight="1" x14ac:dyDescent="0.2">
      <c r="A35" s="54" t="s">
        <v>141</v>
      </c>
      <c r="B35" s="55"/>
      <c r="C35" s="27">
        <f>SUM(C25)</f>
        <v>884863757</v>
      </c>
      <c r="D35" s="56"/>
      <c r="E35" s="27">
        <f>SUM(E25)</f>
        <v>285667579044</v>
      </c>
      <c r="F35" s="56"/>
      <c r="G35" s="27">
        <f>SUM(G25)</f>
        <v>-197517771139</v>
      </c>
      <c r="H35" s="56"/>
      <c r="I35" s="27">
        <f>SUM(I25)</f>
        <v>9046092359</v>
      </c>
      <c r="J35" s="56"/>
      <c r="K35" s="27">
        <f>SUM(K25)</f>
        <v>884863757</v>
      </c>
      <c r="L35" s="56"/>
      <c r="M35" s="27">
        <f>SUM(M25)</f>
        <v>285667579044</v>
      </c>
      <c r="N35" s="56"/>
      <c r="O35" s="27">
        <f>SUM(O25)</f>
        <v>-175292745775</v>
      </c>
      <c r="P35" s="56"/>
      <c r="Q35" s="27">
        <f>SUM(Q25)</f>
        <v>31271117723</v>
      </c>
      <c r="R35" s="63"/>
    </row>
    <row r="36" spans="1:18" ht="40.15" customHeight="1" x14ac:dyDescent="0.2">
      <c r="A36" s="46" t="s">
        <v>51</v>
      </c>
      <c r="C36" s="23">
        <v>600000</v>
      </c>
      <c r="D36" s="47"/>
      <c r="E36" s="23">
        <v>17582756400</v>
      </c>
      <c r="F36" s="47"/>
      <c r="G36" s="23">
        <v>-18614257964</v>
      </c>
      <c r="H36" s="47"/>
      <c r="I36" s="23">
        <f t="shared" ref="I36:I50" si="2">E36+G36</f>
        <v>-1031501564</v>
      </c>
      <c r="J36" s="47"/>
      <c r="K36" s="23">
        <v>600000</v>
      </c>
      <c r="L36" s="47"/>
      <c r="M36" s="23">
        <v>17582756400</v>
      </c>
      <c r="N36" s="47"/>
      <c r="O36" s="23">
        <v>-18614257964</v>
      </c>
      <c r="P36" s="47"/>
      <c r="Q36" s="23">
        <f t="shared" ref="Q36:Q50" si="3">M36+O36</f>
        <v>-1031501564</v>
      </c>
      <c r="R36" s="63"/>
    </row>
    <row r="37" spans="1:18" ht="40.15" customHeight="1" x14ac:dyDescent="0.2">
      <c r="A37" s="46" t="s">
        <v>30</v>
      </c>
      <c r="C37" s="23">
        <v>4835120</v>
      </c>
      <c r="D37" s="47"/>
      <c r="E37" s="23">
        <v>32058361410</v>
      </c>
      <c r="F37" s="47"/>
      <c r="G37" s="23">
        <v>-33811103066</v>
      </c>
      <c r="H37" s="47"/>
      <c r="I37" s="23">
        <f t="shared" si="2"/>
        <v>-1752741656</v>
      </c>
      <c r="J37" s="47"/>
      <c r="K37" s="23">
        <v>4835120</v>
      </c>
      <c r="L37" s="47"/>
      <c r="M37" s="23">
        <v>32058361410</v>
      </c>
      <c r="N37" s="47"/>
      <c r="O37" s="23">
        <v>-33706979453</v>
      </c>
      <c r="P37" s="47"/>
      <c r="Q37" s="23">
        <f t="shared" si="3"/>
        <v>-1648618043</v>
      </c>
      <c r="R37" s="63"/>
    </row>
    <row r="38" spans="1:18" ht="40.15" customHeight="1" x14ac:dyDescent="0.2">
      <c r="A38" s="46" t="s">
        <v>32</v>
      </c>
      <c r="C38" s="23">
        <v>13000000</v>
      </c>
      <c r="D38" s="47"/>
      <c r="E38" s="23">
        <v>28106763750</v>
      </c>
      <c r="F38" s="47"/>
      <c r="G38" s="23">
        <v>-31040205300</v>
      </c>
      <c r="H38" s="47"/>
      <c r="I38" s="23">
        <f t="shared" si="2"/>
        <v>-2933441550</v>
      </c>
      <c r="J38" s="47"/>
      <c r="K38" s="23">
        <v>13000000</v>
      </c>
      <c r="L38" s="47"/>
      <c r="M38" s="23">
        <v>28106763750</v>
      </c>
      <c r="N38" s="47"/>
      <c r="O38" s="23">
        <v>-29786708250</v>
      </c>
      <c r="P38" s="47"/>
      <c r="Q38" s="23">
        <f t="shared" si="3"/>
        <v>-1679944500</v>
      </c>
      <c r="R38" s="63"/>
    </row>
    <row r="39" spans="1:18" ht="40.15" customHeight="1" x14ac:dyDescent="0.2">
      <c r="A39" s="46" t="s">
        <v>50</v>
      </c>
      <c r="C39" s="23">
        <v>17874006</v>
      </c>
      <c r="D39" s="47"/>
      <c r="E39" s="23">
        <v>77804564153</v>
      </c>
      <c r="F39" s="47"/>
      <c r="G39" s="23">
        <v>-77506099715</v>
      </c>
      <c r="H39" s="47"/>
      <c r="I39" s="23">
        <f t="shared" si="2"/>
        <v>298464438</v>
      </c>
      <c r="J39" s="47"/>
      <c r="K39" s="23">
        <v>17874006</v>
      </c>
      <c r="L39" s="47"/>
      <c r="M39" s="23">
        <v>77804564153</v>
      </c>
      <c r="N39" s="47"/>
      <c r="O39" s="23">
        <v>-81266409320</v>
      </c>
      <c r="P39" s="47"/>
      <c r="Q39" s="23">
        <f t="shared" si="3"/>
        <v>-3461845167</v>
      </c>
      <c r="R39" s="63"/>
    </row>
    <row r="40" spans="1:18" ht="40.15" customHeight="1" x14ac:dyDescent="0.2">
      <c r="A40" s="46" t="s">
        <v>44</v>
      </c>
      <c r="C40" s="23">
        <v>1515513</v>
      </c>
      <c r="D40" s="47"/>
      <c r="E40" s="23">
        <v>84514408638</v>
      </c>
      <c r="F40" s="47"/>
      <c r="G40" s="23">
        <v>-79617062379</v>
      </c>
      <c r="H40" s="47"/>
      <c r="I40" s="23">
        <f t="shared" si="2"/>
        <v>4897346259</v>
      </c>
      <c r="J40" s="47"/>
      <c r="K40" s="23">
        <v>1515513</v>
      </c>
      <c r="L40" s="47"/>
      <c r="M40" s="23">
        <v>84514408638</v>
      </c>
      <c r="N40" s="47"/>
      <c r="O40" s="23">
        <v>-88028951941</v>
      </c>
      <c r="P40" s="47"/>
      <c r="Q40" s="23">
        <f t="shared" si="3"/>
        <v>-3514543303</v>
      </c>
      <c r="R40" s="63"/>
    </row>
    <row r="41" spans="1:18" ht="40.15" customHeight="1" x14ac:dyDescent="0.2">
      <c r="A41" s="46" t="s">
        <v>144</v>
      </c>
      <c r="C41" s="23">
        <v>160000000</v>
      </c>
      <c r="D41" s="47"/>
      <c r="E41" s="23">
        <v>4478846400</v>
      </c>
      <c r="F41" s="47"/>
      <c r="G41" s="23">
        <v>-7198146000</v>
      </c>
      <c r="H41" s="47"/>
      <c r="I41" s="23">
        <f t="shared" si="2"/>
        <v>-2719299600</v>
      </c>
      <c r="J41" s="47"/>
      <c r="K41" s="23">
        <v>160000000</v>
      </c>
      <c r="L41" s="47"/>
      <c r="M41" s="23">
        <v>4478846400</v>
      </c>
      <c r="N41" s="47"/>
      <c r="O41" s="23">
        <v>-8002059979</v>
      </c>
      <c r="P41" s="47"/>
      <c r="Q41" s="23">
        <f t="shared" si="3"/>
        <v>-3523213579</v>
      </c>
      <c r="R41" s="63"/>
    </row>
    <row r="42" spans="1:18" ht="40.15" customHeight="1" x14ac:dyDescent="0.2">
      <c r="A42" s="46" t="s">
        <v>39</v>
      </c>
      <c r="C42" s="23">
        <v>1000000</v>
      </c>
      <c r="D42" s="47"/>
      <c r="E42" s="23">
        <v>7296327000</v>
      </c>
      <c r="F42" s="47"/>
      <c r="G42" s="23">
        <v>-7872876000</v>
      </c>
      <c r="H42" s="47"/>
      <c r="I42" s="23">
        <f t="shared" si="2"/>
        <v>-576549000</v>
      </c>
      <c r="J42" s="47"/>
      <c r="K42" s="23">
        <v>1000000</v>
      </c>
      <c r="L42" s="47"/>
      <c r="M42" s="23">
        <v>7296327000</v>
      </c>
      <c r="N42" s="47"/>
      <c r="O42" s="23">
        <v>-11670147000</v>
      </c>
      <c r="P42" s="47"/>
      <c r="Q42" s="23">
        <f t="shared" si="3"/>
        <v>-4373820000</v>
      </c>
      <c r="R42" s="63"/>
    </row>
    <row r="43" spans="1:18" ht="40.15" customHeight="1" x14ac:dyDescent="0.2">
      <c r="A43" s="46" t="s">
        <v>42</v>
      </c>
      <c r="C43" s="23">
        <v>22555535</v>
      </c>
      <c r="D43" s="47"/>
      <c r="E43" s="23">
        <v>31277754745</v>
      </c>
      <c r="F43" s="47"/>
      <c r="G43" s="23">
        <v>-30134266937</v>
      </c>
      <c r="H43" s="47"/>
      <c r="I43" s="23">
        <f t="shared" si="2"/>
        <v>1143487808</v>
      </c>
      <c r="J43" s="47"/>
      <c r="K43" s="23">
        <v>22555535</v>
      </c>
      <c r="L43" s="47"/>
      <c r="M43" s="23">
        <v>31277754745</v>
      </c>
      <c r="N43" s="47"/>
      <c r="O43" s="23">
        <v>-35762020621</v>
      </c>
      <c r="P43" s="47"/>
      <c r="Q43" s="23">
        <f t="shared" si="3"/>
        <v>-4484265876</v>
      </c>
      <c r="R43" s="63"/>
    </row>
    <row r="44" spans="1:18" ht="40.15" customHeight="1" x14ac:dyDescent="0.2">
      <c r="A44" s="46" t="s">
        <v>45</v>
      </c>
      <c r="C44" s="23">
        <v>13480743</v>
      </c>
      <c r="D44" s="47"/>
      <c r="E44" s="23">
        <v>34506371391</v>
      </c>
      <c r="F44" s="47"/>
      <c r="G44" s="23">
        <v>-33354479411</v>
      </c>
      <c r="H44" s="47"/>
      <c r="I44" s="23">
        <f t="shared" si="2"/>
        <v>1151891980</v>
      </c>
      <c r="J44" s="47"/>
      <c r="K44" s="23">
        <v>13480743</v>
      </c>
      <c r="L44" s="47"/>
      <c r="M44" s="23">
        <v>34506371391</v>
      </c>
      <c r="N44" s="47"/>
      <c r="O44" s="23">
        <v>-39625688080</v>
      </c>
      <c r="P44" s="47"/>
      <c r="Q44" s="23">
        <f t="shared" si="3"/>
        <v>-5119316689</v>
      </c>
      <c r="R44" s="63"/>
    </row>
    <row r="45" spans="1:18" ht="40.15" customHeight="1" x14ac:dyDescent="0.2">
      <c r="A45" s="46" t="s">
        <v>23</v>
      </c>
      <c r="C45" s="23">
        <v>611647</v>
      </c>
      <c r="D45" s="47"/>
      <c r="E45" s="23">
        <v>153339542028</v>
      </c>
      <c r="F45" s="47"/>
      <c r="G45" s="23">
        <v>-163467840464</v>
      </c>
      <c r="H45" s="47"/>
      <c r="I45" s="23">
        <f t="shared" si="2"/>
        <v>-10128298436</v>
      </c>
      <c r="J45" s="47"/>
      <c r="K45" s="23">
        <v>611647</v>
      </c>
      <c r="L45" s="47"/>
      <c r="M45" s="23">
        <v>153339542028</v>
      </c>
      <c r="N45" s="47"/>
      <c r="O45" s="23">
        <v>-158482175025</v>
      </c>
      <c r="P45" s="47"/>
      <c r="Q45" s="23">
        <f t="shared" si="3"/>
        <v>-5142632997</v>
      </c>
      <c r="R45" s="63"/>
    </row>
    <row r="46" spans="1:18" ht="40.15" customHeight="1" x14ac:dyDescent="0.2">
      <c r="A46" s="46" t="s">
        <v>24</v>
      </c>
      <c r="C46" s="23">
        <v>3061201</v>
      </c>
      <c r="D46" s="47"/>
      <c r="E46" s="23">
        <v>19049097706</v>
      </c>
      <c r="F46" s="47"/>
      <c r="G46" s="23">
        <v>-18842628661</v>
      </c>
      <c r="H46" s="47"/>
      <c r="I46" s="23">
        <f t="shared" si="2"/>
        <v>206469045</v>
      </c>
      <c r="J46" s="47"/>
      <c r="K46" s="23">
        <v>3061201</v>
      </c>
      <c r="L46" s="47"/>
      <c r="M46" s="23">
        <v>19049097706</v>
      </c>
      <c r="N46" s="47"/>
      <c r="O46" s="23">
        <v>-24799807315</v>
      </c>
      <c r="P46" s="47"/>
      <c r="Q46" s="23">
        <f t="shared" si="3"/>
        <v>-5750709609</v>
      </c>
      <c r="R46" s="63"/>
    </row>
    <row r="47" spans="1:18" ht="40.15" customHeight="1" x14ac:dyDescent="0.2">
      <c r="A47" s="46" t="s">
        <v>28</v>
      </c>
      <c r="C47" s="23">
        <v>6435066</v>
      </c>
      <c r="D47" s="47"/>
      <c r="E47" s="23">
        <v>75481972816</v>
      </c>
      <c r="F47" s="47"/>
      <c r="G47" s="23">
        <v>-76033915759</v>
      </c>
      <c r="H47" s="47"/>
      <c r="I47" s="23">
        <f t="shared" si="2"/>
        <v>-551942943</v>
      </c>
      <c r="J47" s="47"/>
      <c r="K47" s="23">
        <v>6435066</v>
      </c>
      <c r="L47" s="47"/>
      <c r="M47" s="23">
        <v>75481972816</v>
      </c>
      <c r="N47" s="47"/>
      <c r="O47" s="23">
        <v>-81764524608</v>
      </c>
      <c r="P47" s="47"/>
      <c r="Q47" s="23">
        <f t="shared" si="3"/>
        <v>-6282551792</v>
      </c>
      <c r="R47" s="63"/>
    </row>
    <row r="48" spans="1:18" ht="40.15" customHeight="1" x14ac:dyDescent="0.2">
      <c r="A48" s="46" t="s">
        <v>38</v>
      </c>
      <c r="C48" s="23">
        <v>24273445</v>
      </c>
      <c r="D48" s="47"/>
      <c r="E48" s="23">
        <v>167455384935</v>
      </c>
      <c r="F48" s="47"/>
      <c r="G48" s="23">
        <v>-164636116141</v>
      </c>
      <c r="H48" s="47"/>
      <c r="I48" s="23">
        <f t="shared" si="2"/>
        <v>2819268794</v>
      </c>
      <c r="J48" s="47"/>
      <c r="K48" s="23">
        <v>24273445</v>
      </c>
      <c r="L48" s="47"/>
      <c r="M48" s="23">
        <v>167455384935</v>
      </c>
      <c r="N48" s="47"/>
      <c r="O48" s="23">
        <v>-173924913886</v>
      </c>
      <c r="P48" s="47"/>
      <c r="Q48" s="23">
        <f t="shared" si="3"/>
        <v>-6469528951</v>
      </c>
      <c r="R48" s="63"/>
    </row>
    <row r="49" spans="1:18" ht="40.15" customHeight="1" x14ac:dyDescent="0.2">
      <c r="A49" s="46" t="s">
        <v>22</v>
      </c>
      <c r="C49" s="23">
        <v>18198980</v>
      </c>
      <c r="D49" s="47"/>
      <c r="E49" s="23">
        <v>43417670565</v>
      </c>
      <c r="F49" s="47"/>
      <c r="G49" s="23">
        <v>-44310034957</v>
      </c>
      <c r="H49" s="47"/>
      <c r="I49" s="23">
        <f t="shared" si="2"/>
        <v>-892364392</v>
      </c>
      <c r="J49" s="47"/>
      <c r="K49" s="23">
        <v>18198980</v>
      </c>
      <c r="L49" s="47"/>
      <c r="M49" s="23">
        <v>43417670565</v>
      </c>
      <c r="N49" s="47"/>
      <c r="O49" s="23">
        <v>-50079835982</v>
      </c>
      <c r="P49" s="47"/>
      <c r="Q49" s="23">
        <f t="shared" si="3"/>
        <v>-6662165417</v>
      </c>
      <c r="R49" s="63"/>
    </row>
    <row r="50" spans="1:18" ht="40.15" customHeight="1" thickBot="1" x14ac:dyDescent="0.25">
      <c r="A50" s="46" t="s">
        <v>27</v>
      </c>
      <c r="C50" s="25">
        <v>1787812</v>
      </c>
      <c r="D50" s="47"/>
      <c r="E50" s="25">
        <v>55714421158</v>
      </c>
      <c r="F50" s="47"/>
      <c r="G50" s="25">
        <v>-49618712559</v>
      </c>
      <c r="H50" s="47"/>
      <c r="I50" s="25">
        <f t="shared" si="2"/>
        <v>6095708599</v>
      </c>
      <c r="J50" s="47"/>
      <c r="K50" s="25">
        <v>1787812</v>
      </c>
      <c r="L50" s="47"/>
      <c r="M50" s="25">
        <v>55714421158</v>
      </c>
      <c r="N50" s="47"/>
      <c r="O50" s="25">
        <v>-62752032260</v>
      </c>
      <c r="P50" s="47"/>
      <c r="Q50" s="25">
        <f t="shared" si="3"/>
        <v>-7037611102</v>
      </c>
      <c r="R50" s="63"/>
    </row>
    <row r="51" spans="1:18" ht="40.15" customHeight="1" thickBot="1" x14ac:dyDescent="0.25">
      <c r="A51" s="54" t="s">
        <v>140</v>
      </c>
      <c r="C51" s="30">
        <f>SUM(C35:C50)</f>
        <v>1174092825</v>
      </c>
      <c r="D51" s="56"/>
      <c r="E51" s="30">
        <f>SUM(E35:E50)</f>
        <v>1117751822139</v>
      </c>
      <c r="F51" s="56"/>
      <c r="G51" s="30">
        <f>SUM(G35:G50)</f>
        <v>-1033575516452</v>
      </c>
      <c r="H51" s="56"/>
      <c r="I51" s="30">
        <f>SUM(I35:I50)</f>
        <v>5072590141</v>
      </c>
      <c r="J51" s="56"/>
      <c r="K51" s="30">
        <f>SUM(K35:K50)</f>
        <v>1174092825</v>
      </c>
      <c r="L51" s="56"/>
      <c r="M51" s="30">
        <f>SUM(M35:M50)</f>
        <v>1117751822139</v>
      </c>
      <c r="N51" s="56"/>
      <c r="O51" s="30">
        <f>SUM(O35:O50)</f>
        <v>-1073559257459</v>
      </c>
      <c r="P51" s="56"/>
      <c r="Q51" s="30">
        <f>SUM(Q35:Q50)</f>
        <v>-34911150866</v>
      </c>
      <c r="R51" s="63"/>
    </row>
    <row r="52" spans="1:18" ht="40.15" customHeight="1" x14ac:dyDescent="0.2">
      <c r="A52" s="46"/>
      <c r="C52" s="23"/>
      <c r="D52" s="47"/>
      <c r="E52" s="23"/>
      <c r="F52" s="47"/>
      <c r="G52" s="23"/>
      <c r="H52" s="47"/>
      <c r="I52" s="23"/>
      <c r="J52" s="47"/>
      <c r="K52" s="23"/>
      <c r="L52" s="47"/>
      <c r="M52" s="23"/>
      <c r="N52" s="47"/>
      <c r="O52" s="23"/>
      <c r="P52" s="47"/>
      <c r="Q52" s="23"/>
      <c r="R52" s="63"/>
    </row>
    <row r="53" spans="1:18" ht="40.15" customHeight="1" x14ac:dyDescent="0.2">
      <c r="A53" s="94" t="s">
        <v>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63"/>
    </row>
    <row r="54" spans="1:18" ht="40.15" customHeight="1" x14ac:dyDescent="0.2">
      <c r="A54" s="94" t="s">
        <v>80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63"/>
    </row>
    <row r="55" spans="1:18" ht="40.15" customHeight="1" x14ac:dyDescent="0.2">
      <c r="A55" s="94" t="s">
        <v>157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63"/>
    </row>
    <row r="56" spans="1:18" ht="40.15" customHeight="1" x14ac:dyDescent="0.2">
      <c r="A56" s="46"/>
      <c r="C56" s="23"/>
      <c r="D56" s="47"/>
      <c r="E56" s="23"/>
      <c r="F56" s="47"/>
      <c r="G56" s="23"/>
      <c r="H56" s="47"/>
      <c r="I56" s="23"/>
      <c r="J56" s="47"/>
      <c r="K56" s="23"/>
      <c r="L56" s="47"/>
      <c r="M56" s="23"/>
      <c r="N56" s="47"/>
      <c r="O56" s="23"/>
      <c r="P56" s="47"/>
      <c r="Q56" s="23"/>
      <c r="R56" s="63"/>
    </row>
    <row r="57" spans="1:18" ht="40.15" customHeight="1" x14ac:dyDescent="0.2">
      <c r="A57" s="100" t="s">
        <v>215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63"/>
    </row>
    <row r="58" spans="1:18" ht="40.15" customHeight="1" x14ac:dyDescent="0.2">
      <c r="A58" s="60"/>
      <c r="B58" s="60"/>
      <c r="C58" s="96" t="s">
        <v>139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63"/>
    </row>
    <row r="59" spans="1:18" ht="40.15" customHeight="1" thickBot="1" x14ac:dyDescent="0.35">
      <c r="A59" s="101" t="s">
        <v>81</v>
      </c>
      <c r="B59" s="43"/>
      <c r="C59" s="93" t="s">
        <v>158</v>
      </c>
      <c r="D59" s="93"/>
      <c r="E59" s="93"/>
      <c r="F59" s="93"/>
      <c r="G59" s="93"/>
      <c r="H59" s="93"/>
      <c r="I59" s="93"/>
      <c r="J59" s="43"/>
      <c r="K59" s="93" t="s">
        <v>159</v>
      </c>
      <c r="L59" s="93"/>
      <c r="M59" s="93"/>
      <c r="N59" s="93"/>
      <c r="O59" s="93"/>
      <c r="P59" s="93"/>
      <c r="Q59" s="93"/>
      <c r="R59" s="63"/>
    </row>
    <row r="60" spans="1:18" ht="54.75" customHeight="1" thickBot="1" x14ac:dyDescent="0.35">
      <c r="A60" s="93"/>
      <c r="B60" s="43"/>
      <c r="C60" s="53" t="s">
        <v>8</v>
      </c>
      <c r="D60" s="43"/>
      <c r="E60" s="53" t="s">
        <v>10</v>
      </c>
      <c r="F60" s="43"/>
      <c r="G60" s="53" t="s">
        <v>125</v>
      </c>
      <c r="H60" s="43"/>
      <c r="I60" s="53" t="s">
        <v>131</v>
      </c>
      <c r="J60" s="43"/>
      <c r="K60" s="53" t="s">
        <v>8</v>
      </c>
      <c r="L60" s="43"/>
      <c r="M60" s="53" t="s">
        <v>10</v>
      </c>
      <c r="N60" s="43"/>
      <c r="O60" s="53" t="s">
        <v>125</v>
      </c>
      <c r="P60" s="43"/>
      <c r="Q60" s="53" t="s">
        <v>131</v>
      </c>
      <c r="R60" s="63"/>
    </row>
    <row r="61" spans="1:18" ht="40.15" customHeight="1" x14ac:dyDescent="0.2">
      <c r="A61" s="54" t="s">
        <v>141</v>
      </c>
      <c r="C61" s="27">
        <f>SUM(C51)</f>
        <v>1174092825</v>
      </c>
      <c r="D61" s="56"/>
      <c r="E61" s="27">
        <f>SUM(E51)</f>
        <v>1117751822139</v>
      </c>
      <c r="F61" s="56"/>
      <c r="G61" s="27">
        <f>SUM(G51)</f>
        <v>-1033575516452</v>
      </c>
      <c r="H61" s="56"/>
      <c r="I61" s="27">
        <f>SUM(I51)</f>
        <v>5072590141</v>
      </c>
      <c r="J61" s="56"/>
      <c r="K61" s="27">
        <f>SUM(K51)</f>
        <v>1174092825</v>
      </c>
      <c r="L61" s="56"/>
      <c r="M61" s="27">
        <f>SUM(M51)</f>
        <v>1117751822139</v>
      </c>
      <c r="N61" s="56"/>
      <c r="O61" s="27">
        <f>SUM(O51)</f>
        <v>-1073559257459</v>
      </c>
      <c r="P61" s="56"/>
      <c r="Q61" s="27">
        <f>SUM(Q51)</f>
        <v>-34911150866</v>
      </c>
      <c r="R61" s="63"/>
    </row>
    <row r="62" spans="1:18" ht="40.15" customHeight="1" x14ac:dyDescent="0.2">
      <c r="A62" s="46" t="s">
        <v>21</v>
      </c>
      <c r="C62" s="23">
        <v>2120722</v>
      </c>
      <c r="D62" s="47"/>
      <c r="E62" s="23">
        <v>12437811854</v>
      </c>
      <c r="F62" s="47"/>
      <c r="G62" s="23">
        <v>-11974029039</v>
      </c>
      <c r="H62" s="47"/>
      <c r="I62" s="23">
        <f t="shared" ref="I62:I73" si="4">E62+G62</f>
        <v>463782815</v>
      </c>
      <c r="J62" s="47"/>
      <c r="K62" s="23">
        <v>2120722</v>
      </c>
      <c r="L62" s="47"/>
      <c r="M62" s="23">
        <v>12437811854</v>
      </c>
      <c r="N62" s="47"/>
      <c r="O62" s="23">
        <v>-20322119705</v>
      </c>
      <c r="P62" s="47"/>
      <c r="Q62" s="23">
        <f t="shared" ref="Q62:Q73" si="5">M62+O62</f>
        <v>-7884307851</v>
      </c>
      <c r="R62" s="63"/>
    </row>
    <row r="63" spans="1:18" ht="40.15" customHeight="1" x14ac:dyDescent="0.2">
      <c r="A63" s="46" t="s">
        <v>25</v>
      </c>
      <c r="C63" s="23">
        <v>8795966</v>
      </c>
      <c r="D63" s="47"/>
      <c r="E63" s="23">
        <v>35201854389</v>
      </c>
      <c r="F63" s="47"/>
      <c r="G63" s="23">
        <v>-35569086849</v>
      </c>
      <c r="H63" s="47"/>
      <c r="I63" s="23">
        <f t="shared" si="4"/>
        <v>-367232460</v>
      </c>
      <c r="J63" s="47"/>
      <c r="K63" s="23">
        <v>8795966</v>
      </c>
      <c r="L63" s="47"/>
      <c r="M63" s="23">
        <v>35201854389</v>
      </c>
      <c r="N63" s="47"/>
      <c r="O63" s="23">
        <v>-46865856812</v>
      </c>
      <c r="P63" s="47"/>
      <c r="Q63" s="23">
        <f t="shared" si="5"/>
        <v>-11664002423</v>
      </c>
      <c r="R63" s="63"/>
    </row>
    <row r="64" spans="1:18" ht="40.15" customHeight="1" x14ac:dyDescent="0.2">
      <c r="A64" s="46" t="s">
        <v>43</v>
      </c>
      <c r="C64" s="23">
        <v>41994168</v>
      </c>
      <c r="D64" s="47"/>
      <c r="E64" s="23">
        <v>34564282635</v>
      </c>
      <c r="F64" s="47"/>
      <c r="G64" s="23">
        <v>-34606026938</v>
      </c>
      <c r="H64" s="47"/>
      <c r="I64" s="23">
        <f t="shared" si="4"/>
        <v>-41744303</v>
      </c>
      <c r="J64" s="47"/>
      <c r="K64" s="23">
        <v>41994168</v>
      </c>
      <c r="L64" s="47"/>
      <c r="M64" s="23">
        <v>34564282635</v>
      </c>
      <c r="N64" s="47"/>
      <c r="O64" s="23">
        <v>-52681310007</v>
      </c>
      <c r="P64" s="47"/>
      <c r="Q64" s="23">
        <f t="shared" si="5"/>
        <v>-18117027372</v>
      </c>
      <c r="R64" s="63"/>
    </row>
    <row r="65" spans="1:18" ht="40.15" customHeight="1" x14ac:dyDescent="0.2">
      <c r="A65" s="46" t="s">
        <v>46</v>
      </c>
      <c r="C65" s="23">
        <v>10265072</v>
      </c>
      <c r="D65" s="47"/>
      <c r="E65" s="23">
        <v>136121290920</v>
      </c>
      <c r="F65" s="47"/>
      <c r="G65" s="23">
        <v>-131056150840</v>
      </c>
      <c r="H65" s="47"/>
      <c r="I65" s="23">
        <f t="shared" si="4"/>
        <v>5065140080</v>
      </c>
      <c r="J65" s="47"/>
      <c r="K65" s="23">
        <v>10265072</v>
      </c>
      <c r="L65" s="47"/>
      <c r="M65" s="23">
        <v>136121290920</v>
      </c>
      <c r="N65" s="47"/>
      <c r="O65" s="23">
        <v>-162986654674</v>
      </c>
      <c r="P65" s="47"/>
      <c r="Q65" s="23">
        <f t="shared" si="5"/>
        <v>-26865363754</v>
      </c>
      <c r="R65" s="63"/>
    </row>
    <row r="66" spans="1:18" ht="40.15" customHeight="1" x14ac:dyDescent="0.2">
      <c r="A66" s="46" t="s">
        <v>47</v>
      </c>
      <c r="C66" s="23">
        <v>20731385</v>
      </c>
      <c r="D66" s="47"/>
      <c r="E66" s="23">
        <v>84060167664</v>
      </c>
      <c r="F66" s="47"/>
      <c r="G66" s="23">
        <v>-87934477917</v>
      </c>
      <c r="H66" s="47"/>
      <c r="I66" s="23">
        <f t="shared" si="4"/>
        <v>-3874310253</v>
      </c>
      <c r="J66" s="47"/>
      <c r="K66" s="23">
        <v>20731385</v>
      </c>
      <c r="L66" s="47"/>
      <c r="M66" s="23">
        <v>84060167664</v>
      </c>
      <c r="N66" s="47"/>
      <c r="O66" s="23">
        <v>-112225013635</v>
      </c>
      <c r="P66" s="47"/>
      <c r="Q66" s="23">
        <f t="shared" si="5"/>
        <v>-28164845971</v>
      </c>
      <c r="R66" s="63"/>
    </row>
    <row r="67" spans="1:18" ht="40.15" customHeight="1" x14ac:dyDescent="0.2">
      <c r="A67" s="46" t="s">
        <v>33</v>
      </c>
      <c r="C67" s="23">
        <v>14619805</v>
      </c>
      <c r="D67" s="47"/>
      <c r="E67" s="23">
        <v>137771106679</v>
      </c>
      <c r="F67" s="47"/>
      <c r="G67" s="23">
        <v>-140500268298</v>
      </c>
      <c r="H67" s="47"/>
      <c r="I67" s="23">
        <f t="shared" si="4"/>
        <v>-2729161619</v>
      </c>
      <c r="J67" s="47"/>
      <c r="K67" s="23">
        <v>14619805</v>
      </c>
      <c r="L67" s="47"/>
      <c r="M67" s="23">
        <v>137771106679</v>
      </c>
      <c r="N67" s="47"/>
      <c r="O67" s="23">
        <v>-167534380257</v>
      </c>
      <c r="P67" s="47"/>
      <c r="Q67" s="23">
        <f t="shared" si="5"/>
        <v>-29763273578</v>
      </c>
      <c r="R67" s="63"/>
    </row>
    <row r="68" spans="1:18" ht="40.15" customHeight="1" x14ac:dyDescent="0.2">
      <c r="A68" s="46" t="s">
        <v>36</v>
      </c>
      <c r="C68" s="23">
        <v>13104704</v>
      </c>
      <c r="D68" s="47"/>
      <c r="E68" s="23">
        <v>54634109860</v>
      </c>
      <c r="F68" s="47"/>
      <c r="G68" s="23">
        <v>-53036328831</v>
      </c>
      <c r="H68" s="47"/>
      <c r="I68" s="23">
        <f t="shared" si="4"/>
        <v>1597781029</v>
      </c>
      <c r="J68" s="47"/>
      <c r="K68" s="23">
        <v>13104704</v>
      </c>
      <c r="L68" s="47"/>
      <c r="M68" s="23">
        <v>54634109860</v>
      </c>
      <c r="N68" s="47"/>
      <c r="O68" s="23">
        <v>-85273831496</v>
      </c>
      <c r="P68" s="47"/>
      <c r="Q68" s="23">
        <f t="shared" si="5"/>
        <v>-30639721636</v>
      </c>
      <c r="R68" s="63"/>
    </row>
    <row r="69" spans="1:18" ht="40.15" customHeight="1" x14ac:dyDescent="0.2">
      <c r="A69" s="46" t="s">
        <v>19</v>
      </c>
      <c r="C69" s="23">
        <v>138588265</v>
      </c>
      <c r="D69" s="47"/>
      <c r="E69" s="23">
        <v>63922340477</v>
      </c>
      <c r="F69" s="47"/>
      <c r="G69" s="23">
        <v>-54878988386</v>
      </c>
      <c r="H69" s="47"/>
      <c r="I69" s="23">
        <f t="shared" si="4"/>
        <v>9043352091</v>
      </c>
      <c r="J69" s="47"/>
      <c r="K69" s="23">
        <v>138588265</v>
      </c>
      <c r="L69" s="47"/>
      <c r="M69" s="23">
        <v>63922340477</v>
      </c>
      <c r="N69" s="47"/>
      <c r="O69" s="23">
        <v>-97050922595</v>
      </c>
      <c r="P69" s="47"/>
      <c r="Q69" s="23">
        <f t="shared" si="5"/>
        <v>-33128582118</v>
      </c>
      <c r="R69" s="63"/>
    </row>
    <row r="70" spans="1:18" ht="40.15" customHeight="1" x14ac:dyDescent="0.2">
      <c r="A70" s="46" t="s">
        <v>26</v>
      </c>
      <c r="C70" s="23">
        <v>4743815</v>
      </c>
      <c r="D70" s="47"/>
      <c r="E70" s="23">
        <v>163913884094</v>
      </c>
      <c r="F70" s="47"/>
      <c r="G70" s="23">
        <v>-169318049760</v>
      </c>
      <c r="H70" s="47"/>
      <c r="I70" s="23">
        <f t="shared" si="4"/>
        <v>-5404165666</v>
      </c>
      <c r="J70" s="47"/>
      <c r="K70" s="23">
        <v>4743815</v>
      </c>
      <c r="L70" s="47"/>
      <c r="M70" s="23">
        <v>163913884094</v>
      </c>
      <c r="N70" s="47"/>
      <c r="O70" s="23">
        <v>-197257854475</v>
      </c>
      <c r="P70" s="47"/>
      <c r="Q70" s="23">
        <f t="shared" si="5"/>
        <v>-33343970381</v>
      </c>
      <c r="R70" s="63"/>
    </row>
    <row r="71" spans="1:18" ht="40.15" customHeight="1" x14ac:dyDescent="0.2">
      <c r="A71" s="46" t="s">
        <v>49</v>
      </c>
      <c r="C71" s="23">
        <v>12645848</v>
      </c>
      <c r="D71" s="47"/>
      <c r="E71" s="23">
        <v>74292276758</v>
      </c>
      <c r="F71" s="47"/>
      <c r="G71" s="23">
        <v>-75096732481</v>
      </c>
      <c r="H71" s="47"/>
      <c r="I71" s="23">
        <f t="shared" si="4"/>
        <v>-804455723</v>
      </c>
      <c r="J71" s="47"/>
      <c r="K71" s="23">
        <v>12645848</v>
      </c>
      <c r="L71" s="47"/>
      <c r="M71" s="23">
        <v>74292276758</v>
      </c>
      <c r="N71" s="47"/>
      <c r="O71" s="23">
        <v>-113367764725</v>
      </c>
      <c r="P71" s="47"/>
      <c r="Q71" s="23">
        <f t="shared" si="5"/>
        <v>-39075487967</v>
      </c>
      <c r="R71" s="63"/>
    </row>
    <row r="72" spans="1:18" ht="40.15" customHeight="1" x14ac:dyDescent="0.2">
      <c r="A72" s="46" t="s">
        <v>34</v>
      </c>
      <c r="C72" s="23">
        <v>45124995</v>
      </c>
      <c r="D72" s="47"/>
      <c r="E72" s="23">
        <v>76435478180</v>
      </c>
      <c r="F72" s="47"/>
      <c r="G72" s="23">
        <v>-75089783142</v>
      </c>
      <c r="H72" s="47"/>
      <c r="I72" s="23">
        <f t="shared" si="4"/>
        <v>1345695038</v>
      </c>
      <c r="J72" s="47"/>
      <c r="K72" s="23">
        <v>45124995</v>
      </c>
      <c r="L72" s="47"/>
      <c r="M72" s="23">
        <v>76435478180</v>
      </c>
      <c r="N72" s="47"/>
      <c r="O72" s="23">
        <v>-137552091379</v>
      </c>
      <c r="P72" s="47"/>
      <c r="Q72" s="23">
        <f t="shared" si="5"/>
        <v>-61116613199</v>
      </c>
      <c r="R72" s="63"/>
    </row>
    <row r="73" spans="1:18" ht="40.15" customHeight="1" x14ac:dyDescent="0.2">
      <c r="A73" s="46" t="s">
        <v>17</v>
      </c>
      <c r="C73" s="23">
        <v>360365679</v>
      </c>
      <c r="D73" s="47"/>
      <c r="E73" s="23">
        <v>144005044290</v>
      </c>
      <c r="F73" s="47"/>
      <c r="G73" s="23">
        <v>-88995814784</v>
      </c>
      <c r="H73" s="47"/>
      <c r="I73" s="23">
        <f t="shared" si="4"/>
        <v>55009229506</v>
      </c>
      <c r="J73" s="47"/>
      <c r="K73" s="23">
        <v>360365679</v>
      </c>
      <c r="L73" s="47"/>
      <c r="M73" s="23">
        <v>144005044290</v>
      </c>
      <c r="N73" s="47"/>
      <c r="O73" s="23">
        <v>-234246598457</v>
      </c>
      <c r="P73" s="47"/>
      <c r="Q73" s="23">
        <f t="shared" si="5"/>
        <v>-90241554167</v>
      </c>
      <c r="R73" s="63"/>
    </row>
    <row r="74" spans="1:18" ht="40.15" customHeight="1" x14ac:dyDescent="0.2">
      <c r="A74" s="46" t="s">
        <v>37</v>
      </c>
      <c r="C74" s="23">
        <v>0</v>
      </c>
      <c r="D74" s="47"/>
      <c r="E74" s="23">
        <v>0</v>
      </c>
      <c r="F74" s="47"/>
      <c r="G74" s="23">
        <v>18466842800</v>
      </c>
      <c r="H74" s="47"/>
      <c r="I74" s="23">
        <v>18466842800</v>
      </c>
      <c r="J74" s="47"/>
      <c r="K74" s="23">
        <v>0</v>
      </c>
      <c r="L74" s="47"/>
      <c r="M74" s="23">
        <v>0</v>
      </c>
      <c r="N74" s="47"/>
      <c r="O74" s="23">
        <v>0</v>
      </c>
      <c r="P74" s="47"/>
      <c r="Q74" s="23">
        <v>0</v>
      </c>
      <c r="R74" s="63"/>
    </row>
    <row r="75" spans="1:18" ht="40.15" customHeight="1" x14ac:dyDescent="0.2">
      <c r="A75" s="46" t="s">
        <v>214</v>
      </c>
      <c r="C75" s="23">
        <v>0</v>
      </c>
      <c r="D75" s="47"/>
      <c r="E75" s="23">
        <v>0</v>
      </c>
      <c r="F75" s="47"/>
      <c r="G75" s="23">
        <v>-23607268</v>
      </c>
      <c r="H75" s="47"/>
      <c r="I75" s="23">
        <v>-23607268</v>
      </c>
      <c r="J75" s="47"/>
      <c r="K75" s="23">
        <v>0</v>
      </c>
      <c r="L75" s="47"/>
      <c r="M75" s="23">
        <v>0</v>
      </c>
      <c r="N75" s="47"/>
      <c r="O75" s="23">
        <v>0</v>
      </c>
      <c r="P75" s="47"/>
      <c r="Q75" s="23">
        <v>0</v>
      </c>
      <c r="R75" s="63"/>
    </row>
    <row r="76" spans="1:18" ht="40.15" customHeight="1" thickBot="1" x14ac:dyDescent="0.25">
      <c r="A76" s="46" t="s">
        <v>18</v>
      </c>
      <c r="C76" s="25">
        <v>0</v>
      </c>
      <c r="D76" s="47"/>
      <c r="E76" s="25">
        <v>0</v>
      </c>
      <c r="F76" s="47"/>
      <c r="G76" s="25">
        <v>-1485607725</v>
      </c>
      <c r="H76" s="47"/>
      <c r="I76" s="23">
        <v>-1485607725</v>
      </c>
      <c r="J76" s="47"/>
      <c r="K76" s="25">
        <v>0</v>
      </c>
      <c r="L76" s="47"/>
      <c r="M76" s="25">
        <v>0</v>
      </c>
      <c r="N76" s="47"/>
      <c r="O76" s="25">
        <v>0</v>
      </c>
      <c r="P76" s="47"/>
      <c r="Q76" s="23">
        <v>0</v>
      </c>
      <c r="R76" s="63"/>
    </row>
    <row r="77" spans="1:18" ht="40.15" customHeight="1" thickBot="1" x14ac:dyDescent="0.25">
      <c r="A77" s="54" t="s">
        <v>57</v>
      </c>
      <c r="B77" s="55"/>
      <c r="C77" s="64">
        <f>SUM(C61:C76)</f>
        <v>1847193249</v>
      </c>
      <c r="D77" s="56"/>
      <c r="E77" s="64">
        <f>SUM(E61:E76)</f>
        <v>2135111469939</v>
      </c>
      <c r="F77" s="56"/>
      <c r="G77" s="64">
        <f>SUM(G61:G76)</f>
        <v>-1974673625910</v>
      </c>
      <c r="H77" s="56"/>
      <c r="I77" s="64">
        <f>SUM(I61:I76)</f>
        <v>81334128483</v>
      </c>
      <c r="J77" s="56"/>
      <c r="K77" s="64">
        <f>SUM(K61:K76)</f>
        <v>1847193249</v>
      </c>
      <c r="L77" s="56"/>
      <c r="M77" s="64">
        <f>SUM(M61:M76)</f>
        <v>2135111469939</v>
      </c>
      <c r="N77" s="56"/>
      <c r="O77" s="64">
        <f>SUM(O61:O76)</f>
        <v>-2500923655676</v>
      </c>
      <c r="P77" s="56"/>
      <c r="Q77" s="64">
        <f>SUM(Q61:Q76)</f>
        <v>-444915901283</v>
      </c>
      <c r="R77" s="63"/>
    </row>
    <row r="78" spans="1:18" ht="13.5" thickTop="1" x14ac:dyDescent="0.2"/>
    <row r="79" spans="1:18" ht="22.5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8" ht="22.5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3:17" ht="22.5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3:17" ht="22.5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3:17" ht="22.5" x14ac:dyDescent="0.2">
      <c r="I83" s="23"/>
      <c r="J83" s="23"/>
      <c r="K83" s="23"/>
      <c r="L83" s="23"/>
      <c r="M83" s="23"/>
      <c r="N83" s="23"/>
      <c r="O83" s="23"/>
      <c r="P83" s="23"/>
      <c r="Q83" s="23"/>
    </row>
  </sheetData>
  <sortState xmlns:xlrd2="http://schemas.microsoft.com/office/spreadsheetml/2017/richdata2" ref="A9:Q76">
    <sortCondition descending="1" ref="Q9:Q76"/>
  </sortState>
  <mergeCells count="24">
    <mergeCell ref="A29:Q29"/>
    <mergeCell ref="A2:Q2"/>
    <mergeCell ref="A3:Q3"/>
    <mergeCell ref="A5:Q5"/>
    <mergeCell ref="K7:Q7"/>
    <mergeCell ref="C6:Q6"/>
    <mergeCell ref="A1:Q1"/>
    <mergeCell ref="A7:A8"/>
    <mergeCell ref="C7:I7"/>
    <mergeCell ref="A27:Q27"/>
    <mergeCell ref="A28:Q28"/>
    <mergeCell ref="A31:Q31"/>
    <mergeCell ref="C32:Q32"/>
    <mergeCell ref="A33:A34"/>
    <mergeCell ref="C33:I33"/>
    <mergeCell ref="K33:Q33"/>
    <mergeCell ref="A59:A60"/>
    <mergeCell ref="C59:I59"/>
    <mergeCell ref="K59:Q59"/>
    <mergeCell ref="A53:Q53"/>
    <mergeCell ref="A54:Q54"/>
    <mergeCell ref="A55:Q55"/>
    <mergeCell ref="A57:Q57"/>
    <mergeCell ref="C58:Q58"/>
  </mergeCells>
  <pageMargins left="0.39" right="0.39" top="0.39" bottom="0.39" header="0" footer="0"/>
  <pageSetup scale="47" fitToHeight="0" orientation="landscape" r:id="rId1"/>
  <rowBreaks count="2" manualBreakCount="2">
    <brk id="25" max="18" man="1"/>
    <brk id="51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5"/>
  <sheetViews>
    <sheetView rightToLeft="1" view="pageBreakPreview" zoomScale="89" zoomScaleNormal="100" zoomScaleSheetLayoutView="89" workbookViewId="0">
      <selection activeCell="M17" sqref="M17"/>
    </sheetView>
  </sheetViews>
  <sheetFormatPr defaultColWidth="8.85546875" defaultRowHeight="12.75" x14ac:dyDescent="0.2"/>
  <cols>
    <col min="1" max="1" width="40.28515625" style="41" customWidth="1"/>
    <col min="2" max="2" width="1.28515625" style="41" customWidth="1"/>
    <col min="3" max="3" width="27.140625" style="41" customWidth="1"/>
    <col min="4" max="4" width="1.28515625" style="41" customWidth="1"/>
    <col min="5" max="5" width="27.140625" style="41" customWidth="1"/>
    <col min="6" max="6" width="1.28515625" style="41" customWidth="1"/>
    <col min="7" max="7" width="25.28515625" style="41" customWidth="1"/>
    <col min="8" max="8" width="1.28515625" style="41" customWidth="1"/>
    <col min="9" max="9" width="27.42578125" style="41" customWidth="1"/>
    <col min="10" max="10" width="1.28515625" style="41" customWidth="1"/>
    <col min="11" max="11" width="26.5703125" style="41" customWidth="1"/>
    <col min="12" max="12" width="1.28515625" style="41" customWidth="1"/>
    <col min="13" max="13" width="28.85546875" style="41" customWidth="1"/>
    <col min="14" max="14" width="1.28515625" style="41" customWidth="1"/>
    <col min="15" max="15" width="26.140625" style="41" customWidth="1"/>
    <col min="16" max="16" width="1.28515625" style="41" customWidth="1"/>
    <col min="17" max="17" width="23" style="41" bestFit="1" customWidth="1"/>
    <col min="18" max="18" width="1.28515625" style="41" customWidth="1"/>
    <col min="19" max="19" width="17.42578125" style="41" bestFit="1" customWidth="1"/>
    <col min="20" max="16384" width="8.85546875" style="41"/>
  </cols>
  <sheetData>
    <row r="1" spans="1:18" ht="38.450000000000003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8" ht="38.450000000000003" customHeight="1" x14ac:dyDescent="0.2">
      <c r="A2" s="103" t="s">
        <v>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40"/>
    </row>
    <row r="3" spans="1:18" ht="38.450000000000003" customHeight="1" x14ac:dyDescent="0.2">
      <c r="A3" s="103" t="str">
        <f>درآمد!A3</f>
        <v>دوره یک ماهه منتهی به 31 شهریور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40"/>
    </row>
    <row r="4" spans="1:18" ht="38.450000000000003" customHeight="1" x14ac:dyDescent="0.2"/>
    <row r="5" spans="1:18" ht="38.450000000000003" customHeight="1" x14ac:dyDescent="0.2">
      <c r="A5" s="100" t="s">
        <v>173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42"/>
    </row>
    <row r="6" spans="1:18" ht="38.450000000000003" customHeight="1" x14ac:dyDescent="0.2">
      <c r="A6" s="60"/>
      <c r="B6" s="60"/>
      <c r="C6" s="96" t="s">
        <v>139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42"/>
    </row>
    <row r="7" spans="1:18" ht="38.450000000000003" customHeight="1" thickBot="1" x14ac:dyDescent="0.25">
      <c r="A7" s="101" t="s">
        <v>81</v>
      </c>
      <c r="C7" s="93" t="s">
        <v>158</v>
      </c>
      <c r="D7" s="93"/>
      <c r="E7" s="93"/>
      <c r="F7" s="93"/>
      <c r="G7" s="93"/>
      <c r="H7" s="93"/>
      <c r="I7" s="93"/>
      <c r="K7" s="93" t="s">
        <v>159</v>
      </c>
      <c r="L7" s="93"/>
      <c r="M7" s="93"/>
      <c r="N7" s="93"/>
      <c r="O7" s="93"/>
      <c r="P7" s="93"/>
      <c r="Q7" s="93"/>
      <c r="R7" s="61"/>
    </row>
    <row r="8" spans="1:18" ht="58.9" customHeight="1" thickBot="1" x14ac:dyDescent="0.25">
      <c r="A8" s="93"/>
      <c r="C8" s="53" t="s">
        <v>8</v>
      </c>
      <c r="E8" s="53" t="s">
        <v>124</v>
      </c>
      <c r="G8" s="53" t="s">
        <v>125</v>
      </c>
      <c r="I8" s="53" t="s">
        <v>126</v>
      </c>
      <c r="K8" s="53" t="s">
        <v>8</v>
      </c>
      <c r="M8" s="53" t="s">
        <v>124</v>
      </c>
      <c r="O8" s="53" t="s">
        <v>125</v>
      </c>
      <c r="Q8" s="53" t="s">
        <v>126</v>
      </c>
      <c r="R8" s="62"/>
    </row>
    <row r="9" spans="1:18" ht="39" customHeight="1" x14ac:dyDescent="0.2">
      <c r="A9" s="46" t="s">
        <v>93</v>
      </c>
      <c r="C9" s="23">
        <v>0</v>
      </c>
      <c r="D9" s="47"/>
      <c r="E9" s="23">
        <v>0</v>
      </c>
      <c r="F9" s="47"/>
      <c r="G9" s="23">
        <v>0</v>
      </c>
      <c r="H9" s="47"/>
      <c r="I9" s="23">
        <f>E9+G9</f>
        <v>0</v>
      </c>
      <c r="J9" s="47"/>
      <c r="K9" s="23">
        <v>43077669</v>
      </c>
      <c r="L9" s="47"/>
      <c r="M9" s="23">
        <v>181831355598</v>
      </c>
      <c r="N9" s="47"/>
      <c r="O9" s="23">
        <f>Q9-M9</f>
        <v>-154793615191</v>
      </c>
      <c r="P9" s="47"/>
      <c r="Q9" s="23">
        <v>27037740407</v>
      </c>
      <c r="R9" s="69"/>
    </row>
    <row r="10" spans="1:18" ht="39" customHeight="1" x14ac:dyDescent="0.2">
      <c r="A10" s="46" t="s">
        <v>110</v>
      </c>
      <c r="C10" s="23">
        <v>0</v>
      </c>
      <c r="D10" s="47"/>
      <c r="E10" s="23">
        <v>0</v>
      </c>
      <c r="F10" s="47"/>
      <c r="G10" s="23">
        <v>0</v>
      </c>
      <c r="H10" s="47"/>
      <c r="I10" s="23">
        <f>E10+G10</f>
        <v>0</v>
      </c>
      <c r="J10" s="47"/>
      <c r="K10" s="23">
        <v>8114352</v>
      </c>
      <c r="L10" s="47"/>
      <c r="M10" s="23">
        <v>157911148302</v>
      </c>
      <c r="N10" s="47"/>
      <c r="O10" s="23">
        <v>-149641690510</v>
      </c>
      <c r="P10" s="47"/>
      <c r="Q10" s="23">
        <v>9214652290</v>
      </c>
      <c r="R10" s="69"/>
    </row>
    <row r="11" spans="1:18" ht="39" customHeight="1" x14ac:dyDescent="0.2">
      <c r="A11" s="46" t="s">
        <v>113</v>
      </c>
      <c r="C11" s="23">
        <v>0</v>
      </c>
      <c r="D11" s="47"/>
      <c r="E11" s="23">
        <v>0</v>
      </c>
      <c r="F11" s="47"/>
      <c r="G11" s="23">
        <v>0</v>
      </c>
      <c r="H11" s="47"/>
      <c r="I11" s="23">
        <f>E11+G11</f>
        <v>0</v>
      </c>
      <c r="J11" s="47"/>
      <c r="K11" s="23">
        <v>3400890</v>
      </c>
      <c r="L11" s="47"/>
      <c r="M11" s="23">
        <v>35608016756</v>
      </c>
      <c r="N11" s="47"/>
      <c r="O11" s="23">
        <v>-28532725705</v>
      </c>
      <c r="P11" s="47"/>
      <c r="Q11" s="23">
        <v>7288426625</v>
      </c>
      <c r="R11" s="69"/>
    </row>
    <row r="12" spans="1:18" ht="39" customHeight="1" x14ac:dyDescent="0.2">
      <c r="A12" s="46" t="s">
        <v>41</v>
      </c>
      <c r="C12" s="23">
        <v>0</v>
      </c>
      <c r="D12" s="47"/>
      <c r="E12" s="23">
        <v>0</v>
      </c>
      <c r="F12" s="47"/>
      <c r="G12" s="23">
        <v>0</v>
      </c>
      <c r="H12" s="47"/>
      <c r="I12" s="23">
        <f>E12+G12</f>
        <v>0</v>
      </c>
      <c r="J12" s="47"/>
      <c r="K12" s="23">
        <v>5537571</v>
      </c>
      <c r="L12" s="47"/>
      <c r="M12" s="23">
        <v>40661045501</v>
      </c>
      <c r="N12" s="47"/>
      <c r="O12" s="23">
        <v>-33853428092</v>
      </c>
      <c r="P12" s="47"/>
      <c r="Q12" s="23">
        <v>7050998488</v>
      </c>
      <c r="R12" s="69"/>
    </row>
    <row r="13" spans="1:18" ht="39" customHeight="1" x14ac:dyDescent="0.2">
      <c r="A13" s="46" t="s">
        <v>95</v>
      </c>
      <c r="C13" s="23">
        <v>0</v>
      </c>
      <c r="D13" s="47"/>
      <c r="E13" s="23">
        <v>0</v>
      </c>
      <c r="F13" s="47"/>
      <c r="G13" s="23">
        <v>0</v>
      </c>
      <c r="H13" s="47"/>
      <c r="I13" s="23">
        <f>E13+G13</f>
        <v>0</v>
      </c>
      <c r="J13" s="47"/>
      <c r="K13" s="23">
        <v>1657992</v>
      </c>
      <c r="L13" s="47"/>
      <c r="M13" s="23">
        <v>9361361093</v>
      </c>
      <c r="N13" s="47"/>
      <c r="O13" s="23">
        <v>-5816239998</v>
      </c>
      <c r="P13" s="47"/>
      <c r="Q13" s="23">
        <v>3601154562</v>
      </c>
      <c r="R13" s="69"/>
    </row>
    <row r="14" spans="1:18" ht="39" customHeight="1" x14ac:dyDescent="0.2">
      <c r="A14" s="46" t="s">
        <v>26</v>
      </c>
      <c r="C14" s="23">
        <v>200000</v>
      </c>
      <c r="D14" s="47"/>
      <c r="E14" s="23">
        <v>6532896713</v>
      </c>
      <c r="F14" s="47"/>
      <c r="G14" s="23">
        <v>-8731735165</v>
      </c>
      <c r="H14" s="47"/>
      <c r="I14" s="23">
        <v>-2159735165</v>
      </c>
      <c r="J14" s="47"/>
      <c r="K14" s="23">
        <v>1398607</v>
      </c>
      <c r="L14" s="47"/>
      <c r="M14" s="23">
        <v>63778964635</v>
      </c>
      <c r="N14" s="47"/>
      <c r="O14" s="23">
        <v>-61061329777</v>
      </c>
      <c r="P14" s="47"/>
      <c r="Q14" s="23">
        <v>3099390743</v>
      </c>
      <c r="R14" s="69"/>
    </row>
    <row r="15" spans="1:18" ht="39" customHeight="1" x14ac:dyDescent="0.2">
      <c r="A15" s="46" t="s">
        <v>92</v>
      </c>
      <c r="C15" s="23">
        <v>0</v>
      </c>
      <c r="D15" s="47"/>
      <c r="E15" s="23">
        <v>0</v>
      </c>
      <c r="F15" s="47"/>
      <c r="G15" s="23">
        <v>0</v>
      </c>
      <c r="H15" s="47"/>
      <c r="I15" s="23">
        <f>E15+G15</f>
        <v>0</v>
      </c>
      <c r="J15" s="47"/>
      <c r="K15" s="23">
        <v>1800000</v>
      </c>
      <c r="L15" s="47"/>
      <c r="M15" s="23">
        <v>12739890974</v>
      </c>
      <c r="N15" s="47"/>
      <c r="O15" s="23">
        <v>-9841095000</v>
      </c>
      <c r="P15" s="47"/>
      <c r="Q15" s="23">
        <v>2975052000</v>
      </c>
      <c r="R15" s="69"/>
    </row>
    <row r="16" spans="1:18" ht="39" customHeight="1" x14ac:dyDescent="0.2">
      <c r="A16" s="46" t="s">
        <v>38</v>
      </c>
      <c r="C16" s="23">
        <v>0</v>
      </c>
      <c r="D16" s="47"/>
      <c r="E16" s="23">
        <v>0</v>
      </c>
      <c r="F16" s="47"/>
      <c r="G16" s="23">
        <v>0</v>
      </c>
      <c r="H16" s="47"/>
      <c r="I16" s="23">
        <f>E16+G16</f>
        <v>0</v>
      </c>
      <c r="J16" s="47"/>
      <c r="K16" s="23">
        <v>25718684</v>
      </c>
      <c r="L16" s="47"/>
      <c r="M16" s="23">
        <v>185772136205</v>
      </c>
      <c r="N16" s="47"/>
      <c r="O16" s="23">
        <v>-184635181081</v>
      </c>
      <c r="P16" s="47"/>
      <c r="Q16" s="23">
        <v>2248914799</v>
      </c>
      <c r="R16" s="69"/>
    </row>
    <row r="17" spans="1:18" ht="39" customHeight="1" x14ac:dyDescent="0.2">
      <c r="A17" s="46" t="s">
        <v>106</v>
      </c>
      <c r="C17" s="23">
        <v>0</v>
      </c>
      <c r="D17" s="47"/>
      <c r="E17" s="23">
        <v>0</v>
      </c>
      <c r="F17" s="47"/>
      <c r="G17" s="23">
        <v>0</v>
      </c>
      <c r="H17" s="47"/>
      <c r="I17" s="23">
        <f>E17+G17</f>
        <v>0</v>
      </c>
      <c r="J17" s="47"/>
      <c r="K17" s="23">
        <v>2632453</v>
      </c>
      <c r="L17" s="47"/>
      <c r="M17" s="23">
        <v>7431683364</v>
      </c>
      <c r="N17" s="47"/>
      <c r="O17" s="23">
        <v>-5423767871</v>
      </c>
      <c r="P17" s="47"/>
      <c r="Q17" s="23">
        <v>2052398649</v>
      </c>
      <c r="R17" s="69"/>
    </row>
    <row r="18" spans="1:18" ht="39" customHeight="1" x14ac:dyDescent="0.2">
      <c r="A18" s="46" t="s">
        <v>98</v>
      </c>
      <c r="C18" s="23">
        <v>0</v>
      </c>
      <c r="D18" s="47"/>
      <c r="E18" s="23">
        <v>0</v>
      </c>
      <c r="F18" s="47"/>
      <c r="G18" s="23">
        <v>0</v>
      </c>
      <c r="H18" s="47"/>
      <c r="I18" s="23">
        <f>E18+G18</f>
        <v>0</v>
      </c>
      <c r="J18" s="47"/>
      <c r="K18" s="23">
        <v>285750</v>
      </c>
      <c r="L18" s="47"/>
      <c r="M18" s="23">
        <v>15213068771</v>
      </c>
      <c r="N18" s="47"/>
      <c r="O18" s="23">
        <v>-13620187310</v>
      </c>
      <c r="P18" s="47"/>
      <c r="Q18" s="23">
        <v>1683940890</v>
      </c>
      <c r="R18" s="69"/>
    </row>
    <row r="19" spans="1:18" ht="39" customHeight="1" x14ac:dyDescent="0.2">
      <c r="A19" s="46" t="s">
        <v>102</v>
      </c>
      <c r="C19" s="23">
        <v>0</v>
      </c>
      <c r="D19" s="47"/>
      <c r="E19" s="23">
        <v>0</v>
      </c>
      <c r="F19" s="47"/>
      <c r="G19" s="23">
        <v>0</v>
      </c>
      <c r="H19" s="47"/>
      <c r="I19" s="23">
        <f>E19+G19</f>
        <v>0</v>
      </c>
      <c r="J19" s="47"/>
      <c r="K19" s="23">
        <v>800000</v>
      </c>
      <c r="L19" s="47"/>
      <c r="M19" s="23">
        <v>12286458106</v>
      </c>
      <c r="N19" s="47"/>
      <c r="O19" s="23">
        <v>-10680073200</v>
      </c>
      <c r="P19" s="47"/>
      <c r="Q19" s="23">
        <v>1679926800</v>
      </c>
      <c r="R19" s="69"/>
    </row>
    <row r="20" spans="1:18" ht="39" customHeight="1" x14ac:dyDescent="0.2">
      <c r="A20" s="46" t="s">
        <v>18</v>
      </c>
      <c r="C20" s="23">
        <v>1750000</v>
      </c>
      <c r="D20" s="47"/>
      <c r="E20" s="23">
        <v>5869368245</v>
      </c>
      <c r="F20" s="47"/>
      <c r="G20" s="23">
        <v>-4695146662</v>
      </c>
      <c r="H20" s="47"/>
      <c r="I20" s="23">
        <v>1209353338</v>
      </c>
      <c r="J20" s="47"/>
      <c r="K20" s="23">
        <v>1750000</v>
      </c>
      <c r="L20" s="47"/>
      <c r="M20" s="23">
        <v>5869368245</v>
      </c>
      <c r="N20" s="47"/>
      <c r="O20" s="23">
        <v>-4695146662</v>
      </c>
      <c r="P20" s="47"/>
      <c r="Q20" s="23">
        <v>1209353338</v>
      </c>
      <c r="R20" s="69"/>
    </row>
    <row r="21" spans="1:18" ht="39" customHeight="1" x14ac:dyDescent="0.2">
      <c r="A21" s="46" t="s">
        <v>33</v>
      </c>
      <c r="C21" s="23">
        <v>0</v>
      </c>
      <c r="D21" s="47"/>
      <c r="E21" s="23">
        <v>0</v>
      </c>
      <c r="F21" s="47"/>
      <c r="G21" s="23">
        <v>0</v>
      </c>
      <c r="H21" s="47"/>
      <c r="I21" s="23">
        <f>E21+G21</f>
        <v>0</v>
      </c>
      <c r="J21" s="47"/>
      <c r="K21" s="23">
        <v>1865721</v>
      </c>
      <c r="L21" s="47"/>
      <c r="M21" s="23">
        <v>22252499994</v>
      </c>
      <c r="N21" s="47"/>
      <c r="O21" s="23">
        <v>-21339257987</v>
      </c>
      <c r="P21" s="47"/>
      <c r="Q21" s="23">
        <v>1046436583</v>
      </c>
      <c r="R21" s="69"/>
    </row>
    <row r="22" spans="1:18" ht="39" customHeight="1" x14ac:dyDescent="0.2">
      <c r="A22" s="46" t="s">
        <v>101</v>
      </c>
      <c r="C22" s="23">
        <v>0</v>
      </c>
      <c r="D22" s="47"/>
      <c r="E22" s="23">
        <v>0</v>
      </c>
      <c r="F22" s="47"/>
      <c r="G22" s="23">
        <v>0</v>
      </c>
      <c r="H22" s="47"/>
      <c r="I22" s="23">
        <f>E22+G22</f>
        <v>0</v>
      </c>
      <c r="J22" s="47"/>
      <c r="K22" s="23">
        <v>1735355</v>
      </c>
      <c r="L22" s="47"/>
      <c r="M22" s="23">
        <v>10557181443</v>
      </c>
      <c r="N22" s="47"/>
      <c r="O22" s="23">
        <v>-9648090763</v>
      </c>
      <c r="P22" s="47"/>
      <c r="Q22" s="23">
        <v>972281837</v>
      </c>
      <c r="R22" s="69"/>
    </row>
    <row r="23" spans="1:18" ht="39" customHeight="1" x14ac:dyDescent="0.2">
      <c r="A23" s="46" t="s">
        <v>97</v>
      </c>
      <c r="C23" s="23">
        <v>0</v>
      </c>
      <c r="D23" s="47"/>
      <c r="E23" s="23">
        <v>0</v>
      </c>
      <c r="F23" s="47"/>
      <c r="G23" s="23">
        <v>0</v>
      </c>
      <c r="H23" s="47"/>
      <c r="I23" s="23">
        <f>E23+G23</f>
        <v>0</v>
      </c>
      <c r="J23" s="47"/>
      <c r="K23" s="23">
        <v>968421</v>
      </c>
      <c r="L23" s="47"/>
      <c r="M23" s="23">
        <v>9093015465</v>
      </c>
      <c r="N23" s="47"/>
      <c r="O23" s="23">
        <v>-8298119675</v>
      </c>
      <c r="P23" s="47"/>
      <c r="Q23" s="23">
        <v>849323015</v>
      </c>
      <c r="R23" s="69"/>
    </row>
    <row r="24" spans="1:18" ht="39" customHeight="1" thickBot="1" x14ac:dyDescent="0.25">
      <c r="A24" s="46" t="s">
        <v>100</v>
      </c>
      <c r="C24" s="25">
        <v>0</v>
      </c>
      <c r="D24" s="47"/>
      <c r="E24" s="25">
        <v>0</v>
      </c>
      <c r="F24" s="47"/>
      <c r="G24" s="25">
        <v>0</v>
      </c>
      <c r="H24" s="47"/>
      <c r="I24" s="25">
        <f>E24+G24</f>
        <v>0</v>
      </c>
      <c r="J24" s="47"/>
      <c r="K24" s="25">
        <v>3907695</v>
      </c>
      <c r="L24" s="47"/>
      <c r="M24" s="25">
        <v>17482114832</v>
      </c>
      <c r="N24" s="47"/>
      <c r="O24" s="25">
        <v>-16936176776</v>
      </c>
      <c r="P24" s="47"/>
      <c r="Q24" s="25">
        <v>650579159</v>
      </c>
      <c r="R24" s="69"/>
    </row>
    <row r="25" spans="1:18" ht="39" customHeight="1" thickBot="1" x14ac:dyDescent="0.25">
      <c r="A25" s="54" t="s">
        <v>140</v>
      </c>
      <c r="C25" s="30">
        <f>SUM(C9:C24)</f>
        <v>1950000</v>
      </c>
      <c r="D25" s="56"/>
      <c r="E25" s="30">
        <f>SUM(E9:E24)</f>
        <v>12402264958</v>
      </c>
      <c r="F25" s="56"/>
      <c r="G25" s="30">
        <f>SUM(G9:G24)</f>
        <v>-13426881827</v>
      </c>
      <c r="H25" s="56"/>
      <c r="I25" s="30">
        <f>SUM(I9:I24)</f>
        <v>-950381827</v>
      </c>
      <c r="J25" s="56"/>
      <c r="K25" s="30">
        <f>SUM(K9:K24)</f>
        <v>104651160</v>
      </c>
      <c r="L25" s="56"/>
      <c r="M25" s="30">
        <f>SUM(M9:M24)</f>
        <v>787849309284</v>
      </c>
      <c r="N25" s="56"/>
      <c r="O25" s="30">
        <f>SUM(O9:O24)</f>
        <v>-718816125598</v>
      </c>
      <c r="P25" s="56"/>
      <c r="Q25" s="30">
        <f>SUM(Q9:Q24)</f>
        <v>72660570185</v>
      </c>
      <c r="R25" s="69"/>
    </row>
    <row r="26" spans="1:18" ht="39" customHeight="1" x14ac:dyDescent="0.2">
      <c r="A26" s="46"/>
      <c r="C26" s="23"/>
      <c r="D26" s="47"/>
      <c r="E26" s="23"/>
      <c r="F26" s="47"/>
      <c r="G26" s="23"/>
      <c r="H26" s="47"/>
      <c r="I26" s="23"/>
      <c r="J26" s="47"/>
      <c r="K26" s="23"/>
      <c r="L26" s="47"/>
      <c r="M26" s="23"/>
      <c r="N26" s="47"/>
      <c r="O26" s="23"/>
      <c r="P26" s="47"/>
      <c r="Q26" s="23"/>
      <c r="R26" s="69"/>
    </row>
    <row r="27" spans="1:18" ht="39" customHeight="1" x14ac:dyDescent="0.2">
      <c r="A27" s="103" t="s">
        <v>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69"/>
    </row>
    <row r="28" spans="1:18" ht="39" customHeight="1" x14ac:dyDescent="0.2">
      <c r="A28" s="103" t="s">
        <v>80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69"/>
    </row>
    <row r="29" spans="1:18" ht="39" customHeight="1" x14ac:dyDescent="0.2">
      <c r="A29" s="103" t="s">
        <v>157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69"/>
    </row>
    <row r="30" spans="1:18" ht="39" customHeight="1" x14ac:dyDescent="0.2">
      <c r="R30" s="69"/>
    </row>
    <row r="31" spans="1:18" ht="39" customHeight="1" x14ac:dyDescent="0.2">
      <c r="A31" s="100" t="s">
        <v>219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69"/>
    </row>
    <row r="32" spans="1:18" ht="39" customHeight="1" x14ac:dyDescent="0.2">
      <c r="A32" s="60"/>
      <c r="B32" s="60"/>
      <c r="C32" s="96" t="s">
        <v>139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69"/>
    </row>
    <row r="33" spans="1:18" ht="39" customHeight="1" thickBot="1" x14ac:dyDescent="0.25">
      <c r="A33" s="101" t="s">
        <v>81</v>
      </c>
      <c r="C33" s="93" t="s">
        <v>158</v>
      </c>
      <c r="D33" s="93"/>
      <c r="E33" s="93"/>
      <c r="F33" s="93"/>
      <c r="G33" s="93"/>
      <c r="H33" s="93"/>
      <c r="I33" s="93"/>
      <c r="K33" s="93" t="s">
        <v>159</v>
      </c>
      <c r="L33" s="93"/>
      <c r="M33" s="93"/>
      <c r="N33" s="93"/>
      <c r="O33" s="93"/>
      <c r="P33" s="93"/>
      <c r="Q33" s="93"/>
      <c r="R33" s="69"/>
    </row>
    <row r="34" spans="1:18" ht="55.5" customHeight="1" thickBot="1" x14ac:dyDescent="0.25">
      <c r="A34" s="93"/>
      <c r="C34" s="53" t="s">
        <v>8</v>
      </c>
      <c r="E34" s="53" t="s">
        <v>124</v>
      </c>
      <c r="G34" s="53" t="s">
        <v>125</v>
      </c>
      <c r="I34" s="53" t="s">
        <v>126</v>
      </c>
      <c r="K34" s="53" t="s">
        <v>8</v>
      </c>
      <c r="M34" s="53" t="s">
        <v>124</v>
      </c>
      <c r="O34" s="53" t="s">
        <v>125</v>
      </c>
      <c r="Q34" s="53" t="s">
        <v>126</v>
      </c>
      <c r="R34" s="69"/>
    </row>
    <row r="35" spans="1:18" ht="39" customHeight="1" x14ac:dyDescent="0.2">
      <c r="A35" s="54" t="s">
        <v>141</v>
      </c>
      <c r="C35" s="27">
        <f>SUM(C25)</f>
        <v>1950000</v>
      </c>
      <c r="D35" s="47"/>
      <c r="E35" s="27">
        <f>SUM(E25)</f>
        <v>12402264958</v>
      </c>
      <c r="F35" s="47"/>
      <c r="G35" s="27">
        <f>SUM(G25)</f>
        <v>-13426881827</v>
      </c>
      <c r="H35" s="47"/>
      <c r="I35" s="27">
        <f>SUM(I25)</f>
        <v>-950381827</v>
      </c>
      <c r="J35" s="47"/>
      <c r="K35" s="27">
        <f>SUM(K25)</f>
        <v>104651160</v>
      </c>
      <c r="L35" s="47"/>
      <c r="M35" s="27">
        <f>SUM(M25)</f>
        <v>787849309284</v>
      </c>
      <c r="N35" s="47"/>
      <c r="O35" s="27">
        <f>SUM(O25)</f>
        <v>-718816125598</v>
      </c>
      <c r="P35" s="47"/>
      <c r="Q35" s="27">
        <f>SUM(Q25)</f>
        <v>72660570185</v>
      </c>
      <c r="R35" s="69"/>
    </row>
    <row r="36" spans="1:18" ht="39" customHeight="1" x14ac:dyDescent="0.2">
      <c r="A36" s="46" t="s">
        <v>49</v>
      </c>
      <c r="C36" s="23">
        <v>0</v>
      </c>
      <c r="D36" s="47"/>
      <c r="E36" s="23">
        <v>0</v>
      </c>
      <c r="F36" s="47"/>
      <c r="G36" s="23">
        <v>0</v>
      </c>
      <c r="H36" s="47"/>
      <c r="I36" s="23">
        <f>E36+G36</f>
        <v>0</v>
      </c>
      <c r="J36" s="47"/>
      <c r="K36" s="23">
        <v>500000</v>
      </c>
      <c r="L36" s="47"/>
      <c r="M36" s="23">
        <v>5078695360</v>
      </c>
      <c r="N36" s="47"/>
      <c r="O36" s="23">
        <v>-4884372474</v>
      </c>
      <c r="P36" s="47"/>
      <c r="Q36" s="23">
        <v>224721826</v>
      </c>
      <c r="R36" s="69"/>
    </row>
    <row r="37" spans="1:18" ht="39" customHeight="1" x14ac:dyDescent="0.2">
      <c r="A37" s="46" t="s">
        <v>31</v>
      </c>
      <c r="C37" s="23">
        <v>170853</v>
      </c>
      <c r="D37" s="47"/>
      <c r="E37" s="23">
        <v>618591280</v>
      </c>
      <c r="F37" s="47"/>
      <c r="G37" s="23">
        <v>-565725125</v>
      </c>
      <c r="H37" s="47"/>
      <c r="I37" s="23">
        <v>56568784</v>
      </c>
      <c r="J37" s="47"/>
      <c r="K37" s="23">
        <v>600000</v>
      </c>
      <c r="L37" s="47"/>
      <c r="M37" s="23">
        <v>2122355318</v>
      </c>
      <c r="N37" s="47"/>
      <c r="O37" s="23">
        <v>-1986708330</v>
      </c>
      <c r="P37" s="47"/>
      <c r="Q37" s="23">
        <v>148350555</v>
      </c>
      <c r="R37" s="69"/>
    </row>
    <row r="38" spans="1:18" ht="39" customHeight="1" x14ac:dyDescent="0.2">
      <c r="A38" s="46" t="s">
        <v>23</v>
      </c>
      <c r="C38" s="23">
        <v>0</v>
      </c>
      <c r="D38" s="47"/>
      <c r="E38" s="23">
        <v>0</v>
      </c>
      <c r="F38" s="47"/>
      <c r="G38" s="23">
        <v>0</v>
      </c>
      <c r="H38" s="47"/>
      <c r="I38" s="23">
        <f t="shared" ref="I38:I50" si="0">E38+G38</f>
        <v>0</v>
      </c>
      <c r="J38" s="47"/>
      <c r="K38" s="23">
        <v>10000</v>
      </c>
      <c r="L38" s="47"/>
      <c r="M38" s="23">
        <v>2698945156</v>
      </c>
      <c r="N38" s="47"/>
      <c r="O38" s="23">
        <v>-2577472245</v>
      </c>
      <c r="P38" s="47"/>
      <c r="Q38" s="23">
        <v>137627755</v>
      </c>
      <c r="R38" s="69"/>
    </row>
    <row r="39" spans="1:18" ht="39" customHeight="1" x14ac:dyDescent="0.2">
      <c r="A39" s="46" t="s">
        <v>48</v>
      </c>
      <c r="C39" s="23">
        <v>0</v>
      </c>
      <c r="D39" s="47"/>
      <c r="E39" s="23">
        <v>0</v>
      </c>
      <c r="F39" s="47"/>
      <c r="G39" s="23">
        <v>0</v>
      </c>
      <c r="H39" s="47"/>
      <c r="I39" s="23">
        <f t="shared" si="0"/>
        <v>0</v>
      </c>
      <c r="J39" s="47"/>
      <c r="K39" s="23">
        <v>257804</v>
      </c>
      <c r="L39" s="47"/>
      <c r="M39" s="23">
        <v>2543049038</v>
      </c>
      <c r="N39" s="47"/>
      <c r="O39" s="23">
        <v>-2423461902</v>
      </c>
      <c r="P39" s="47"/>
      <c r="Q39" s="23">
        <v>134808838</v>
      </c>
      <c r="R39" s="69"/>
    </row>
    <row r="40" spans="1:18" ht="39" customHeight="1" x14ac:dyDescent="0.2">
      <c r="A40" s="46" t="s">
        <v>35</v>
      </c>
      <c r="C40" s="23">
        <v>0</v>
      </c>
      <c r="D40" s="47"/>
      <c r="E40" s="23">
        <v>0</v>
      </c>
      <c r="F40" s="47"/>
      <c r="G40" s="23">
        <v>0</v>
      </c>
      <c r="H40" s="47"/>
      <c r="I40" s="23">
        <f t="shared" si="0"/>
        <v>0</v>
      </c>
      <c r="J40" s="47"/>
      <c r="K40" s="23">
        <v>200000</v>
      </c>
      <c r="L40" s="47"/>
      <c r="M40" s="23">
        <v>1407574816</v>
      </c>
      <c r="N40" s="47"/>
      <c r="O40" s="23">
        <v>-1310754341</v>
      </c>
      <c r="P40" s="47"/>
      <c r="Q40" s="23">
        <v>105245659</v>
      </c>
      <c r="R40" s="69"/>
    </row>
    <row r="41" spans="1:18" ht="39" customHeight="1" x14ac:dyDescent="0.2">
      <c r="A41" s="46" t="s">
        <v>91</v>
      </c>
      <c r="C41" s="23">
        <v>0</v>
      </c>
      <c r="D41" s="47"/>
      <c r="E41" s="23">
        <v>0</v>
      </c>
      <c r="F41" s="47"/>
      <c r="G41" s="23">
        <v>0</v>
      </c>
      <c r="H41" s="47"/>
      <c r="I41" s="23">
        <f t="shared" si="0"/>
        <v>0</v>
      </c>
      <c r="J41" s="47"/>
      <c r="K41" s="23">
        <v>249996</v>
      </c>
      <c r="L41" s="47"/>
      <c r="M41" s="23">
        <v>1819082428</v>
      </c>
      <c r="N41" s="47"/>
      <c r="O41" s="23">
        <v>-1729619325</v>
      </c>
      <c r="P41" s="47"/>
      <c r="Q41" s="23">
        <v>100351395</v>
      </c>
      <c r="R41" s="69"/>
    </row>
    <row r="42" spans="1:18" ht="39" customHeight="1" x14ac:dyDescent="0.2">
      <c r="A42" s="46" t="s">
        <v>103</v>
      </c>
      <c r="C42" s="23">
        <v>0</v>
      </c>
      <c r="D42" s="47"/>
      <c r="E42" s="23">
        <v>0</v>
      </c>
      <c r="F42" s="47"/>
      <c r="G42" s="23">
        <v>0</v>
      </c>
      <c r="H42" s="47"/>
      <c r="I42" s="23">
        <f t="shared" si="0"/>
        <v>0</v>
      </c>
      <c r="J42" s="47"/>
      <c r="K42" s="23">
        <v>1361270</v>
      </c>
      <c r="L42" s="47"/>
      <c r="M42" s="23">
        <v>5078448711</v>
      </c>
      <c r="N42" s="47"/>
      <c r="O42" s="23">
        <v>-5033794049</v>
      </c>
      <c r="P42" s="47"/>
      <c r="Q42" s="23">
        <v>75052261</v>
      </c>
      <c r="R42" s="69"/>
    </row>
    <row r="43" spans="1:18" ht="39" customHeight="1" x14ac:dyDescent="0.2">
      <c r="A43" s="46" t="s">
        <v>47</v>
      </c>
      <c r="C43" s="23">
        <v>0</v>
      </c>
      <c r="D43" s="47"/>
      <c r="E43" s="23">
        <v>0</v>
      </c>
      <c r="F43" s="47"/>
      <c r="G43" s="23">
        <v>0</v>
      </c>
      <c r="H43" s="47"/>
      <c r="I43" s="23">
        <f t="shared" si="0"/>
        <v>0</v>
      </c>
      <c r="J43" s="47"/>
      <c r="K43" s="23">
        <v>159798</v>
      </c>
      <c r="L43" s="47"/>
      <c r="M43" s="23">
        <v>900792044</v>
      </c>
      <c r="N43" s="47"/>
      <c r="O43" s="23">
        <v>-854476649</v>
      </c>
      <c r="P43" s="47"/>
      <c r="Q43" s="23">
        <v>51707171</v>
      </c>
      <c r="R43" s="69"/>
    </row>
    <row r="44" spans="1:18" ht="39" customHeight="1" x14ac:dyDescent="0.2">
      <c r="A44" s="46" t="s">
        <v>29</v>
      </c>
      <c r="C44" s="23">
        <v>0</v>
      </c>
      <c r="D44" s="47"/>
      <c r="E44" s="23">
        <v>0</v>
      </c>
      <c r="F44" s="47"/>
      <c r="G44" s="23">
        <v>0</v>
      </c>
      <c r="H44" s="47"/>
      <c r="I44" s="23">
        <f t="shared" si="0"/>
        <v>0</v>
      </c>
      <c r="J44" s="47"/>
      <c r="K44" s="23">
        <v>970774</v>
      </c>
      <c r="L44" s="47"/>
      <c r="M44" s="23">
        <v>4046268805</v>
      </c>
      <c r="N44" s="47"/>
      <c r="O44" s="23">
        <v>-4038717588</v>
      </c>
      <c r="P44" s="47"/>
      <c r="Q44" s="23">
        <v>31770580</v>
      </c>
      <c r="R44" s="69"/>
    </row>
    <row r="45" spans="1:18" ht="39" customHeight="1" x14ac:dyDescent="0.2">
      <c r="A45" s="46" t="s">
        <v>94</v>
      </c>
      <c r="C45" s="23">
        <v>0</v>
      </c>
      <c r="D45" s="47"/>
      <c r="E45" s="23">
        <v>0</v>
      </c>
      <c r="F45" s="47"/>
      <c r="G45" s="23">
        <v>0</v>
      </c>
      <c r="H45" s="47"/>
      <c r="I45" s="23">
        <f t="shared" si="0"/>
        <v>0</v>
      </c>
      <c r="J45" s="47"/>
      <c r="K45" s="23">
        <v>194</v>
      </c>
      <c r="L45" s="47"/>
      <c r="M45" s="23">
        <v>9223812</v>
      </c>
      <c r="N45" s="47"/>
      <c r="O45" s="23">
        <v>-9258522</v>
      </c>
      <c r="P45" s="47"/>
      <c r="Q45" s="23">
        <v>20498</v>
      </c>
      <c r="R45" s="69"/>
    </row>
    <row r="46" spans="1:18" ht="39" customHeight="1" x14ac:dyDescent="0.2">
      <c r="A46" s="46" t="s">
        <v>28</v>
      </c>
      <c r="C46" s="23">
        <v>0</v>
      </c>
      <c r="D46" s="47"/>
      <c r="E46" s="23">
        <v>0</v>
      </c>
      <c r="F46" s="47"/>
      <c r="G46" s="23">
        <v>0</v>
      </c>
      <c r="H46" s="47"/>
      <c r="I46" s="23">
        <f t="shared" si="0"/>
        <v>0</v>
      </c>
      <c r="J46" s="47"/>
      <c r="K46" s="23">
        <v>300000</v>
      </c>
      <c r="L46" s="47"/>
      <c r="M46" s="23">
        <v>3778384060</v>
      </c>
      <c r="N46" s="47"/>
      <c r="O46" s="23">
        <v>-3814169846</v>
      </c>
      <c r="P46" s="47"/>
      <c r="Q46" s="23">
        <v>-13169846</v>
      </c>
      <c r="R46" s="69"/>
    </row>
    <row r="47" spans="1:18" ht="39" customHeight="1" x14ac:dyDescent="0.2">
      <c r="A47" s="46" t="s">
        <v>30</v>
      </c>
      <c r="C47" s="23">
        <v>0</v>
      </c>
      <c r="D47" s="47"/>
      <c r="E47" s="23">
        <v>0</v>
      </c>
      <c r="F47" s="47"/>
      <c r="G47" s="23">
        <v>0</v>
      </c>
      <c r="H47" s="47"/>
      <c r="I47" s="23">
        <f t="shared" si="0"/>
        <v>0</v>
      </c>
      <c r="J47" s="47"/>
      <c r="K47" s="23">
        <v>250000</v>
      </c>
      <c r="L47" s="47"/>
      <c r="M47" s="23">
        <v>1689387985</v>
      </c>
      <c r="N47" s="47"/>
      <c r="O47" s="23">
        <v>-1768214383</v>
      </c>
      <c r="P47" s="47"/>
      <c r="Q47" s="23">
        <v>-68714383</v>
      </c>
      <c r="R47" s="69"/>
    </row>
    <row r="48" spans="1:18" ht="39" customHeight="1" x14ac:dyDescent="0.2">
      <c r="A48" s="46" t="s">
        <v>24</v>
      </c>
      <c r="C48" s="23">
        <v>0</v>
      </c>
      <c r="D48" s="47"/>
      <c r="E48" s="23">
        <v>0</v>
      </c>
      <c r="F48" s="47"/>
      <c r="G48" s="23">
        <v>0</v>
      </c>
      <c r="H48" s="47"/>
      <c r="I48" s="23">
        <f t="shared" si="0"/>
        <v>0</v>
      </c>
      <c r="J48" s="47"/>
      <c r="K48" s="23">
        <v>1800000</v>
      </c>
      <c r="L48" s="47"/>
      <c r="M48" s="23">
        <v>15405886488</v>
      </c>
      <c r="N48" s="47"/>
      <c r="O48" s="23">
        <v>-15602608811</v>
      </c>
      <c r="P48" s="47"/>
      <c r="Q48" s="23">
        <v>-104508811</v>
      </c>
      <c r="R48" s="69"/>
    </row>
    <row r="49" spans="1:18" ht="39" customHeight="1" x14ac:dyDescent="0.2">
      <c r="A49" s="46" t="s">
        <v>99</v>
      </c>
      <c r="C49" s="23">
        <v>0</v>
      </c>
      <c r="D49" s="47"/>
      <c r="E49" s="23">
        <v>0</v>
      </c>
      <c r="F49" s="47"/>
      <c r="G49" s="23">
        <v>0</v>
      </c>
      <c r="H49" s="47"/>
      <c r="I49" s="23">
        <f t="shared" si="0"/>
        <v>0</v>
      </c>
      <c r="J49" s="47"/>
      <c r="K49" s="23">
        <v>14121126</v>
      </c>
      <c r="L49" s="47"/>
      <c r="M49" s="23">
        <v>32663515229</v>
      </c>
      <c r="N49" s="47"/>
      <c r="O49" s="23">
        <v>-32973113908</v>
      </c>
      <c r="P49" s="47"/>
      <c r="Q49" s="23">
        <v>-114087594</v>
      </c>
      <c r="R49" s="69"/>
    </row>
    <row r="50" spans="1:18" ht="39" customHeight="1" thickBot="1" x14ac:dyDescent="0.25">
      <c r="A50" s="46" t="s">
        <v>51</v>
      </c>
      <c r="C50" s="25">
        <v>0</v>
      </c>
      <c r="D50" s="47"/>
      <c r="E50" s="25">
        <v>0</v>
      </c>
      <c r="F50" s="47"/>
      <c r="G50" s="25">
        <v>0</v>
      </c>
      <c r="H50" s="47"/>
      <c r="I50" s="25">
        <f t="shared" si="0"/>
        <v>0</v>
      </c>
      <c r="J50" s="47"/>
      <c r="K50" s="25">
        <v>22232</v>
      </c>
      <c r="L50" s="47"/>
      <c r="M50" s="25">
        <v>842220317</v>
      </c>
      <c r="N50" s="47"/>
      <c r="O50" s="25">
        <v>-974887768</v>
      </c>
      <c r="P50" s="47"/>
      <c r="Q50" s="25">
        <v>-127626248</v>
      </c>
      <c r="R50" s="69"/>
    </row>
    <row r="51" spans="1:18" ht="39" customHeight="1" thickBot="1" x14ac:dyDescent="0.25">
      <c r="A51" s="54" t="s">
        <v>140</v>
      </c>
      <c r="C51" s="30">
        <f>SUM(C35:C50)</f>
        <v>2120853</v>
      </c>
      <c r="D51" s="47"/>
      <c r="E51" s="30">
        <f>SUM(E35:E50)</f>
        <v>13020856238</v>
      </c>
      <c r="F51" s="47"/>
      <c r="G51" s="30">
        <f>SUM(G35:G50)</f>
        <v>-13992606952</v>
      </c>
      <c r="H51" s="47"/>
      <c r="I51" s="30">
        <f>SUM(I35:I50)</f>
        <v>-893813043</v>
      </c>
      <c r="J51" s="47"/>
      <c r="K51" s="30">
        <f>SUM(K35:K50)</f>
        <v>125454354</v>
      </c>
      <c r="L51" s="47"/>
      <c r="M51" s="30">
        <f>SUM(M35:M50)</f>
        <v>867933138851</v>
      </c>
      <c r="N51" s="47"/>
      <c r="O51" s="30">
        <f>SUM(O35:O50)</f>
        <v>-798797755739</v>
      </c>
      <c r="P51" s="47"/>
      <c r="Q51" s="30">
        <f>SUM(Q35:Q50)</f>
        <v>73242119841</v>
      </c>
      <c r="R51" s="69"/>
    </row>
    <row r="52" spans="1:18" ht="39" customHeight="1" x14ac:dyDescent="0.2">
      <c r="A52" s="46"/>
      <c r="C52" s="23"/>
      <c r="D52" s="47"/>
      <c r="E52" s="23"/>
      <c r="F52" s="47"/>
      <c r="G52" s="23"/>
      <c r="H52" s="47"/>
      <c r="I52" s="23"/>
      <c r="J52" s="47"/>
      <c r="K52" s="23"/>
      <c r="L52" s="47"/>
      <c r="M52" s="23"/>
      <c r="N52" s="47"/>
      <c r="O52" s="23"/>
      <c r="P52" s="47"/>
      <c r="Q52" s="23"/>
      <c r="R52" s="69"/>
    </row>
    <row r="53" spans="1:18" ht="39" customHeight="1" x14ac:dyDescent="0.2">
      <c r="A53" s="103" t="s">
        <v>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69"/>
    </row>
    <row r="54" spans="1:18" ht="39" customHeight="1" x14ac:dyDescent="0.2">
      <c r="A54" s="103" t="s">
        <v>80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69"/>
    </row>
    <row r="55" spans="1:18" ht="39" customHeight="1" x14ac:dyDescent="0.2">
      <c r="A55" s="103" t="s">
        <v>157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69"/>
    </row>
    <row r="56" spans="1:18" ht="39" customHeight="1" x14ac:dyDescent="0.2">
      <c r="R56" s="69"/>
    </row>
    <row r="57" spans="1:18" ht="39" customHeight="1" x14ac:dyDescent="0.2">
      <c r="A57" s="100" t="s">
        <v>219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69"/>
    </row>
    <row r="58" spans="1:18" ht="39" customHeight="1" x14ac:dyDescent="0.2">
      <c r="A58" s="60"/>
      <c r="B58" s="60"/>
      <c r="C58" s="96" t="s">
        <v>139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69"/>
    </row>
    <row r="59" spans="1:18" ht="39" customHeight="1" thickBot="1" x14ac:dyDescent="0.25">
      <c r="A59" s="101" t="s">
        <v>81</v>
      </c>
      <c r="C59" s="93" t="s">
        <v>158</v>
      </c>
      <c r="D59" s="93"/>
      <c r="E59" s="93"/>
      <c r="F59" s="93"/>
      <c r="G59" s="93"/>
      <c r="H59" s="93"/>
      <c r="I59" s="93"/>
      <c r="K59" s="93" t="s">
        <v>159</v>
      </c>
      <c r="L59" s="93"/>
      <c r="M59" s="93"/>
      <c r="N59" s="93"/>
      <c r="O59" s="93"/>
      <c r="P59" s="93"/>
      <c r="Q59" s="93"/>
      <c r="R59" s="69"/>
    </row>
    <row r="60" spans="1:18" ht="60" customHeight="1" thickBot="1" x14ac:dyDescent="0.25">
      <c r="A60" s="93"/>
      <c r="C60" s="53" t="s">
        <v>8</v>
      </c>
      <c r="E60" s="53" t="s">
        <v>124</v>
      </c>
      <c r="G60" s="53" t="s">
        <v>125</v>
      </c>
      <c r="I60" s="53" t="s">
        <v>126</v>
      </c>
      <c r="K60" s="53" t="s">
        <v>8</v>
      </c>
      <c r="M60" s="53" t="s">
        <v>124</v>
      </c>
      <c r="O60" s="53" t="s">
        <v>125</v>
      </c>
      <c r="Q60" s="53" t="s">
        <v>126</v>
      </c>
      <c r="R60" s="69"/>
    </row>
    <row r="61" spans="1:18" ht="39" customHeight="1" x14ac:dyDescent="0.2">
      <c r="A61" s="54" t="s">
        <v>141</v>
      </c>
      <c r="C61" s="27">
        <f>SUM(C51)</f>
        <v>2120853</v>
      </c>
      <c r="D61" s="56"/>
      <c r="E61" s="27">
        <f>SUM(E51)</f>
        <v>13020856238</v>
      </c>
      <c r="F61" s="56"/>
      <c r="G61" s="27">
        <f>SUM(G51)</f>
        <v>-13992606952</v>
      </c>
      <c r="H61" s="56"/>
      <c r="I61" s="27">
        <f>SUM(I51)</f>
        <v>-893813043</v>
      </c>
      <c r="J61" s="56"/>
      <c r="K61" s="27">
        <f>SUM(K51)</f>
        <v>125454354</v>
      </c>
      <c r="L61" s="56"/>
      <c r="M61" s="27">
        <f>SUM(M51)</f>
        <v>867933138851</v>
      </c>
      <c r="N61" s="56"/>
      <c r="O61" s="27">
        <f>SUM(O51)</f>
        <v>-798797755739</v>
      </c>
      <c r="P61" s="56"/>
      <c r="Q61" s="27">
        <f>SUM(Q51)</f>
        <v>73242119841</v>
      </c>
      <c r="R61" s="69"/>
    </row>
    <row r="62" spans="1:18" ht="39" customHeight="1" x14ac:dyDescent="0.2">
      <c r="A62" s="46" t="s">
        <v>109</v>
      </c>
      <c r="C62" s="23">
        <v>0</v>
      </c>
      <c r="D62" s="47"/>
      <c r="E62" s="23">
        <v>0</v>
      </c>
      <c r="F62" s="47"/>
      <c r="G62" s="23">
        <v>0</v>
      </c>
      <c r="H62" s="47"/>
      <c r="I62" s="23">
        <f t="shared" ref="I62:I67" si="1">E62+G62</f>
        <v>0</v>
      </c>
      <c r="J62" s="47"/>
      <c r="K62" s="23">
        <v>220000</v>
      </c>
      <c r="L62" s="47"/>
      <c r="M62" s="23">
        <v>1421491509</v>
      </c>
      <c r="N62" s="47"/>
      <c r="O62" s="23">
        <v>-1568014470</v>
      </c>
      <c r="P62" s="47"/>
      <c r="Q62" s="23">
        <v>-138014470</v>
      </c>
      <c r="R62" s="69"/>
    </row>
    <row r="63" spans="1:18" ht="39" customHeight="1" x14ac:dyDescent="0.2">
      <c r="A63" s="46" t="s">
        <v>46</v>
      </c>
      <c r="C63" s="23">
        <v>0</v>
      </c>
      <c r="D63" s="47"/>
      <c r="E63" s="23">
        <v>0</v>
      </c>
      <c r="F63" s="47"/>
      <c r="G63" s="23">
        <v>0</v>
      </c>
      <c r="H63" s="47"/>
      <c r="I63" s="23">
        <f t="shared" si="1"/>
        <v>0</v>
      </c>
      <c r="J63" s="47"/>
      <c r="K63" s="23">
        <v>100000</v>
      </c>
      <c r="L63" s="47"/>
      <c r="M63" s="23">
        <v>1312146011</v>
      </c>
      <c r="N63" s="47"/>
      <c r="O63" s="23">
        <v>-1590480002</v>
      </c>
      <c r="P63" s="47"/>
      <c r="Q63" s="23">
        <v>-270480002</v>
      </c>
      <c r="R63" s="69"/>
    </row>
    <row r="64" spans="1:18" ht="39" customHeight="1" x14ac:dyDescent="0.2">
      <c r="A64" s="46" t="s">
        <v>42</v>
      </c>
      <c r="C64" s="23">
        <v>0</v>
      </c>
      <c r="D64" s="47"/>
      <c r="E64" s="23">
        <v>0</v>
      </c>
      <c r="F64" s="47"/>
      <c r="G64" s="23">
        <v>0</v>
      </c>
      <c r="H64" s="47"/>
      <c r="I64" s="23">
        <f t="shared" si="1"/>
        <v>0</v>
      </c>
      <c r="J64" s="47"/>
      <c r="K64" s="23">
        <v>15200000</v>
      </c>
      <c r="L64" s="47"/>
      <c r="M64" s="23">
        <v>23682466725</v>
      </c>
      <c r="N64" s="47"/>
      <c r="O64" s="23">
        <v>-24099748237</v>
      </c>
      <c r="P64" s="47"/>
      <c r="Q64" s="23">
        <v>-275527649</v>
      </c>
      <c r="R64" s="69"/>
    </row>
    <row r="65" spans="1:18" ht="39" customHeight="1" x14ac:dyDescent="0.2">
      <c r="A65" s="46" t="s">
        <v>21</v>
      </c>
      <c r="C65" s="23">
        <v>0</v>
      </c>
      <c r="D65" s="47"/>
      <c r="E65" s="23">
        <v>0</v>
      </c>
      <c r="F65" s="47"/>
      <c r="G65" s="23">
        <v>0</v>
      </c>
      <c r="H65" s="47"/>
      <c r="I65" s="23">
        <f t="shared" si="1"/>
        <v>0</v>
      </c>
      <c r="J65" s="47"/>
      <c r="K65" s="23">
        <v>279278</v>
      </c>
      <c r="L65" s="47"/>
      <c r="M65" s="23">
        <v>2191725959</v>
      </c>
      <c r="N65" s="47"/>
      <c r="O65" s="23">
        <v>-2676221095</v>
      </c>
      <c r="P65" s="47"/>
      <c r="Q65" s="23">
        <v>-471376335</v>
      </c>
      <c r="R65" s="69"/>
    </row>
    <row r="66" spans="1:18" ht="39" customHeight="1" x14ac:dyDescent="0.2">
      <c r="A66" s="46" t="s">
        <v>27</v>
      </c>
      <c r="C66" s="23">
        <v>0</v>
      </c>
      <c r="D66" s="47"/>
      <c r="E66" s="23">
        <v>0</v>
      </c>
      <c r="F66" s="47"/>
      <c r="G66" s="23">
        <v>0</v>
      </c>
      <c r="H66" s="47"/>
      <c r="I66" s="23">
        <f t="shared" si="1"/>
        <v>0</v>
      </c>
      <c r="J66" s="47"/>
      <c r="K66" s="23">
        <v>250000</v>
      </c>
      <c r="L66" s="47"/>
      <c r="M66" s="23">
        <v>7855553900</v>
      </c>
      <c r="N66" s="47"/>
      <c r="O66" s="23">
        <v>-8774976366</v>
      </c>
      <c r="P66" s="47"/>
      <c r="Q66" s="23">
        <v>-872402166</v>
      </c>
      <c r="R66" s="69"/>
    </row>
    <row r="67" spans="1:18" ht="39" customHeight="1" x14ac:dyDescent="0.2">
      <c r="A67" s="46" t="s">
        <v>112</v>
      </c>
      <c r="C67" s="23">
        <v>0</v>
      </c>
      <c r="D67" s="47"/>
      <c r="E67" s="23">
        <v>0</v>
      </c>
      <c r="F67" s="47"/>
      <c r="G67" s="23">
        <v>0</v>
      </c>
      <c r="H67" s="47"/>
      <c r="I67" s="23">
        <f t="shared" si="1"/>
        <v>0</v>
      </c>
      <c r="J67" s="47"/>
      <c r="K67" s="23">
        <v>4800000</v>
      </c>
      <c r="L67" s="47"/>
      <c r="M67" s="23">
        <v>15788695018</v>
      </c>
      <c r="N67" s="47"/>
      <c r="O67" s="23">
        <v>-18174414960</v>
      </c>
      <c r="P67" s="47"/>
      <c r="Q67" s="23">
        <v>-2291214960</v>
      </c>
      <c r="R67" s="69"/>
    </row>
    <row r="68" spans="1:18" ht="39" customHeight="1" x14ac:dyDescent="0.2">
      <c r="A68" s="46" t="s">
        <v>16</v>
      </c>
      <c r="C68" s="23">
        <v>1604530</v>
      </c>
      <c r="D68" s="47"/>
      <c r="E68" s="23">
        <v>3577945290</v>
      </c>
      <c r="F68" s="47"/>
      <c r="G68" s="23">
        <v>-4995486902</v>
      </c>
      <c r="H68" s="47"/>
      <c r="I68" s="23">
        <v>-1396125432</v>
      </c>
      <c r="J68" s="47"/>
      <c r="K68" s="23">
        <v>3366102</v>
      </c>
      <c r="L68" s="47"/>
      <c r="M68" s="23">
        <v>8133139840</v>
      </c>
      <c r="N68" s="47"/>
      <c r="O68" s="23">
        <v>-10479902806</v>
      </c>
      <c r="P68" s="47"/>
      <c r="Q68" s="23">
        <v>-2298081241</v>
      </c>
      <c r="R68" s="69"/>
    </row>
    <row r="69" spans="1:18" ht="39" customHeight="1" x14ac:dyDescent="0.2">
      <c r="A69" s="46" t="s">
        <v>107</v>
      </c>
      <c r="C69" s="23">
        <v>0</v>
      </c>
      <c r="D69" s="47"/>
      <c r="E69" s="23">
        <v>0</v>
      </c>
      <c r="F69" s="47"/>
      <c r="G69" s="23">
        <v>0</v>
      </c>
      <c r="H69" s="47"/>
      <c r="I69" s="23">
        <f>E69+G69</f>
        <v>0</v>
      </c>
      <c r="J69" s="47"/>
      <c r="K69" s="23">
        <v>161737</v>
      </c>
      <c r="L69" s="47"/>
      <c r="M69" s="23">
        <v>10235147764</v>
      </c>
      <c r="N69" s="47"/>
      <c r="O69" s="23">
        <v>-12805702055</v>
      </c>
      <c r="P69" s="47"/>
      <c r="Q69" s="23">
        <v>-2509290685</v>
      </c>
      <c r="R69" s="69"/>
    </row>
    <row r="70" spans="1:18" ht="39" customHeight="1" x14ac:dyDescent="0.2">
      <c r="A70" s="46" t="s">
        <v>108</v>
      </c>
      <c r="C70" s="23">
        <v>0</v>
      </c>
      <c r="D70" s="47"/>
      <c r="E70" s="23">
        <v>0</v>
      </c>
      <c r="F70" s="47"/>
      <c r="G70" s="23">
        <v>0</v>
      </c>
      <c r="H70" s="47"/>
      <c r="I70" s="23">
        <f>E70+G70</f>
        <v>0</v>
      </c>
      <c r="J70" s="47"/>
      <c r="K70" s="23">
        <v>492825</v>
      </c>
      <c r="L70" s="47"/>
      <c r="M70" s="23">
        <v>55173624414</v>
      </c>
      <c r="N70" s="47"/>
      <c r="O70" s="23">
        <v>-62314350327</v>
      </c>
      <c r="P70" s="47"/>
      <c r="Q70" s="23">
        <v>-6810478177</v>
      </c>
      <c r="R70" s="69"/>
    </row>
    <row r="71" spans="1:18" ht="39" customHeight="1" x14ac:dyDescent="0.2">
      <c r="A71" s="46" t="s">
        <v>44</v>
      </c>
      <c r="C71" s="23">
        <v>0</v>
      </c>
      <c r="D71" s="47"/>
      <c r="E71" s="23">
        <v>0</v>
      </c>
      <c r="F71" s="47"/>
      <c r="G71" s="23">
        <v>0</v>
      </c>
      <c r="H71" s="47"/>
      <c r="I71" s="23">
        <f>E71+G71</f>
        <v>0</v>
      </c>
      <c r="J71" s="47"/>
      <c r="K71" s="23">
        <v>1962148</v>
      </c>
      <c r="L71" s="47"/>
      <c r="M71" s="23">
        <v>100769935999</v>
      </c>
      <c r="N71" s="47"/>
      <c r="O71" s="23">
        <v>-114863367815</v>
      </c>
      <c r="P71" s="47"/>
      <c r="Q71" s="23">
        <v>-13490262065</v>
      </c>
      <c r="R71" s="69"/>
    </row>
    <row r="72" spans="1:18" ht="39" customHeight="1" x14ac:dyDescent="0.2">
      <c r="A72" s="46" t="s">
        <v>104</v>
      </c>
      <c r="C72" s="23">
        <v>0</v>
      </c>
      <c r="D72" s="47"/>
      <c r="E72" s="23">
        <v>0</v>
      </c>
      <c r="F72" s="47"/>
      <c r="G72" s="23">
        <v>0</v>
      </c>
      <c r="H72" s="47"/>
      <c r="I72" s="23">
        <f>E72+G72</f>
        <v>0</v>
      </c>
      <c r="J72" s="47"/>
      <c r="K72" s="23">
        <v>969585</v>
      </c>
      <c r="L72" s="47"/>
      <c r="M72" s="23">
        <v>45759935396</v>
      </c>
      <c r="N72" s="47"/>
      <c r="O72" s="23">
        <v>-62310702412</v>
      </c>
      <c r="P72" s="47"/>
      <c r="Q72" s="23">
        <v>-16276865762</v>
      </c>
      <c r="R72" s="69"/>
    </row>
    <row r="73" spans="1:18" ht="39" customHeight="1" x14ac:dyDescent="0.2">
      <c r="A73" s="46" t="s">
        <v>19</v>
      </c>
      <c r="C73" s="23">
        <v>42345893</v>
      </c>
      <c r="D73" s="47"/>
      <c r="E73" s="23">
        <v>18423723200</v>
      </c>
      <c r="F73" s="47"/>
      <c r="G73" s="23">
        <v>-29654083501</v>
      </c>
      <c r="H73" s="47"/>
      <c r="I73" s="23">
        <v>-11120083550</v>
      </c>
      <c r="J73" s="47"/>
      <c r="K73" s="23">
        <v>153120437</v>
      </c>
      <c r="L73" s="47"/>
      <c r="M73" s="23">
        <v>82264990626</v>
      </c>
      <c r="N73" s="47"/>
      <c r="O73" s="23">
        <v>-107227546794</v>
      </c>
      <c r="P73" s="47"/>
      <c r="Q73" s="23">
        <v>-24470151204</v>
      </c>
      <c r="R73" s="69"/>
    </row>
    <row r="74" spans="1:18" ht="39" customHeight="1" x14ac:dyDescent="0.2">
      <c r="A74" s="46" t="s">
        <v>96</v>
      </c>
      <c r="C74" s="23">
        <v>0</v>
      </c>
      <c r="D74" s="47"/>
      <c r="E74" s="23">
        <v>0</v>
      </c>
      <c r="F74" s="47"/>
      <c r="G74" s="23">
        <v>0</v>
      </c>
      <c r="H74" s="47"/>
      <c r="I74" s="23">
        <f>E74+G74</f>
        <v>0</v>
      </c>
      <c r="J74" s="47"/>
      <c r="K74" s="23">
        <v>200000000</v>
      </c>
      <c r="L74" s="47"/>
      <c r="M74" s="23">
        <v>97845891219</v>
      </c>
      <c r="N74" s="47"/>
      <c r="O74" s="23">
        <v>-125709263726</v>
      </c>
      <c r="P74" s="47"/>
      <c r="Q74" s="23">
        <v>-27277706524</v>
      </c>
      <c r="R74" s="69"/>
    </row>
    <row r="75" spans="1:18" ht="39" customHeight="1" x14ac:dyDescent="0.2">
      <c r="A75" s="46" t="s">
        <v>105</v>
      </c>
      <c r="C75" s="23">
        <v>0</v>
      </c>
      <c r="D75" s="47"/>
      <c r="E75" s="23">
        <v>0</v>
      </c>
      <c r="F75" s="47"/>
      <c r="G75" s="23">
        <v>0</v>
      </c>
      <c r="H75" s="47"/>
      <c r="I75" s="23">
        <f>E75+G75</f>
        <v>0</v>
      </c>
      <c r="J75" s="47"/>
      <c r="K75" s="23">
        <v>159160614</v>
      </c>
      <c r="L75" s="47"/>
      <c r="M75" s="23">
        <v>201468413201</v>
      </c>
      <c r="N75" s="47"/>
      <c r="O75" s="23">
        <v>-244357754356</v>
      </c>
      <c r="P75" s="47"/>
      <c r="Q75" s="23">
        <v>-41683431138</v>
      </c>
      <c r="R75" s="69"/>
    </row>
    <row r="76" spans="1:18" ht="39" customHeight="1" x14ac:dyDescent="0.2">
      <c r="A76" s="46" t="s">
        <v>37</v>
      </c>
      <c r="C76" s="23">
        <v>88779989</v>
      </c>
      <c r="D76" s="47"/>
      <c r="E76" s="23">
        <v>24803519130</v>
      </c>
      <c r="F76" s="47"/>
      <c r="G76" s="23">
        <v>-44236353235</v>
      </c>
      <c r="H76" s="47"/>
      <c r="I76" s="23">
        <v>-19284371428</v>
      </c>
      <c r="J76" s="47"/>
      <c r="K76" s="23">
        <v>357423420</v>
      </c>
      <c r="L76" s="47"/>
      <c r="M76" s="23">
        <v>124218048593</v>
      </c>
      <c r="N76" s="47"/>
      <c r="O76" s="23">
        <v>-178092687028</v>
      </c>
      <c r="P76" s="47"/>
      <c r="Q76" s="23">
        <v>-53131122371</v>
      </c>
      <c r="R76" s="69"/>
    </row>
    <row r="77" spans="1:18" ht="39" customHeight="1" thickBot="1" x14ac:dyDescent="0.25">
      <c r="A77" s="46" t="s">
        <v>17</v>
      </c>
      <c r="C77" s="25">
        <v>177007848</v>
      </c>
      <c r="D77" s="47"/>
      <c r="E77" s="25">
        <v>67579447072</v>
      </c>
      <c r="F77" s="47"/>
      <c r="G77" s="25">
        <v>-115059476240</v>
      </c>
      <c r="H77" s="47"/>
      <c r="I77" s="25">
        <v>-47075527100</v>
      </c>
      <c r="J77" s="47"/>
      <c r="K77" s="25">
        <v>886828998</v>
      </c>
      <c r="L77" s="47"/>
      <c r="M77" s="25">
        <v>514615069107</v>
      </c>
      <c r="N77" s="47"/>
      <c r="O77" s="25">
        <v>-579250773865</v>
      </c>
      <c r="P77" s="47"/>
      <c r="Q77" s="25">
        <v>-61555429582</v>
      </c>
      <c r="R77" s="69"/>
    </row>
    <row r="78" spans="1:18" ht="39" customHeight="1" thickBot="1" x14ac:dyDescent="0.25">
      <c r="A78" s="54" t="s">
        <v>57</v>
      </c>
      <c r="C78" s="26">
        <f>SUM(C61:C77)</f>
        <v>311859113</v>
      </c>
      <c r="D78" s="56"/>
      <c r="E78" s="26">
        <f>SUM(E61:E77)</f>
        <v>127405490930</v>
      </c>
      <c r="F78" s="56"/>
      <c r="G78" s="26">
        <f>SUM(G61:G77)</f>
        <v>-207938006830</v>
      </c>
      <c r="H78" s="56"/>
      <c r="I78" s="26">
        <f>SUM(I61:I77)</f>
        <v>-79769920553</v>
      </c>
      <c r="J78" s="56"/>
      <c r="K78" s="26">
        <f>SUM(K61:K77)</f>
        <v>1909789498</v>
      </c>
      <c r="L78" s="56"/>
      <c r="M78" s="26">
        <f>SUM(M61:M77)</f>
        <v>2160669414132</v>
      </c>
      <c r="N78" s="56"/>
      <c r="O78" s="26">
        <f>SUM(O61:O77)</f>
        <v>-2353093662053</v>
      </c>
      <c r="P78" s="56"/>
      <c r="Q78" s="26">
        <f>SUM(Q61:Q77)</f>
        <v>-180579714490</v>
      </c>
      <c r="R78" s="69"/>
    </row>
    <row r="79" spans="1:18" ht="13.5" thickTop="1" x14ac:dyDescent="0.2"/>
    <row r="80" spans="1:18" ht="22.5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3:17" ht="22.5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3:17" ht="22.5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3:17" ht="22.5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3:17" ht="22.5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3:17" ht="22.5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</sheetData>
  <sortState xmlns:xlrd2="http://schemas.microsoft.com/office/spreadsheetml/2017/richdata2" ref="A9:Q77">
    <sortCondition descending="1" ref="Q9:Q77"/>
  </sortState>
  <mergeCells count="24">
    <mergeCell ref="A55:Q55"/>
    <mergeCell ref="A57:Q57"/>
    <mergeCell ref="C58:Q58"/>
    <mergeCell ref="A59:A60"/>
    <mergeCell ref="C59:I59"/>
    <mergeCell ref="K59:Q59"/>
    <mergeCell ref="A33:A34"/>
    <mergeCell ref="C33:I33"/>
    <mergeCell ref="K33:Q33"/>
    <mergeCell ref="A53:Q53"/>
    <mergeCell ref="A54:Q54"/>
    <mergeCell ref="A27:Q27"/>
    <mergeCell ref="A28:Q28"/>
    <mergeCell ref="A29:Q29"/>
    <mergeCell ref="A31:Q31"/>
    <mergeCell ref="C32:Q32"/>
    <mergeCell ref="A1:Q1"/>
    <mergeCell ref="A7:A8"/>
    <mergeCell ref="C7:I7"/>
    <mergeCell ref="K7:Q7"/>
    <mergeCell ref="A2:Q2"/>
    <mergeCell ref="A3:Q3"/>
    <mergeCell ref="A5:Q5"/>
    <mergeCell ref="C6:Q6"/>
  </mergeCells>
  <pageMargins left="0.39" right="0.39" top="0.39" bottom="0.39" header="0" footer="0"/>
  <pageSetup scale="50" fitToHeight="0" orientation="landscape" r:id="rId1"/>
  <rowBreaks count="2" manualBreakCount="2">
    <brk id="25" max="17" man="1"/>
    <brk id="5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52"/>
  <sheetViews>
    <sheetView rightToLeft="1" view="pageBreakPreview" topLeftCell="A28" zoomScale="58" zoomScaleNormal="100" zoomScaleSheetLayoutView="58" workbookViewId="0">
      <selection activeCell="W42" sqref="W42"/>
    </sheetView>
  </sheetViews>
  <sheetFormatPr defaultColWidth="8.85546875" defaultRowHeight="15.75" x14ac:dyDescent="0.4"/>
  <cols>
    <col min="1" max="1" width="45.7109375" style="28" bestFit="1" customWidth="1"/>
    <col min="2" max="2" width="1.28515625" style="28" customWidth="1"/>
    <col min="3" max="3" width="15.5703125" style="28" customWidth="1"/>
    <col min="4" max="4" width="1.28515625" style="28" customWidth="1"/>
    <col min="5" max="5" width="19.7109375" style="28" customWidth="1"/>
    <col min="6" max="6" width="1.28515625" style="28" customWidth="1"/>
    <col min="7" max="7" width="19" style="28" customWidth="1"/>
    <col min="8" max="8" width="1.28515625" style="28" customWidth="1"/>
    <col min="9" max="9" width="17.140625" style="28" customWidth="1"/>
    <col min="10" max="10" width="1.28515625" style="28" customWidth="1"/>
    <col min="11" max="11" width="20.28515625" style="28" customWidth="1"/>
    <col min="12" max="12" width="1.28515625" style="28" customWidth="1"/>
    <col min="13" max="13" width="20.28515625" style="28" customWidth="1"/>
    <col min="14" max="14" width="1.28515625" style="28" customWidth="1"/>
    <col min="15" max="15" width="22.7109375" style="28" customWidth="1"/>
    <col min="16" max="16" width="1.28515625" style="28" customWidth="1"/>
    <col min="17" max="17" width="21.28515625" style="28" customWidth="1"/>
    <col min="18" max="18" width="1.28515625" style="28" customWidth="1"/>
    <col min="19" max="16384" width="8.85546875" style="28"/>
  </cols>
  <sheetData>
    <row r="1" spans="1:17" ht="38.25" customHeight="1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38.25" customHeight="1" x14ac:dyDescent="0.4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38.25" customHeight="1" x14ac:dyDescent="0.4">
      <c r="A3" s="94" t="s">
        <v>157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38.25" customHeight="1" x14ac:dyDescent="0.4"/>
    <row r="5" spans="1:17" ht="38.25" customHeight="1" x14ac:dyDescent="0.4">
      <c r="A5" s="100" t="s">
        <v>172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7" ht="38.25" customHeight="1" x14ac:dyDescent="0.85">
      <c r="C6" s="104" t="s">
        <v>139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8.25" customHeight="1" thickBot="1" x14ac:dyDescent="0.45">
      <c r="C7" s="93" t="s">
        <v>158</v>
      </c>
      <c r="D7" s="93"/>
      <c r="E7" s="93"/>
      <c r="F7" s="93"/>
      <c r="G7" s="93"/>
      <c r="H7" s="93"/>
      <c r="I7" s="93"/>
      <c r="J7" s="93"/>
      <c r="K7" s="93"/>
      <c r="L7" s="71"/>
      <c r="M7" s="93" t="s">
        <v>159</v>
      </c>
      <c r="N7" s="93"/>
      <c r="O7" s="93"/>
      <c r="P7" s="93"/>
      <c r="Q7" s="93"/>
    </row>
    <row r="8" spans="1:17" ht="38.25" customHeight="1" thickBot="1" x14ac:dyDescent="0.65">
      <c r="A8" s="44" t="s">
        <v>127</v>
      </c>
      <c r="B8" s="66"/>
      <c r="C8" s="53" t="s">
        <v>60</v>
      </c>
      <c r="D8" s="66"/>
      <c r="E8" s="53" t="s">
        <v>8</v>
      </c>
      <c r="F8" s="66"/>
      <c r="G8" s="53" t="s">
        <v>128</v>
      </c>
      <c r="H8" s="66"/>
      <c r="I8" s="53" t="s">
        <v>129</v>
      </c>
      <c r="J8" s="66"/>
      <c r="K8" s="53" t="s">
        <v>130</v>
      </c>
      <c r="L8" s="66"/>
      <c r="M8" s="53" t="s">
        <v>128</v>
      </c>
      <c r="N8" s="67"/>
      <c r="O8" s="53" t="s">
        <v>129</v>
      </c>
      <c r="P8" s="67"/>
      <c r="Q8" s="53" t="s">
        <v>130</v>
      </c>
    </row>
    <row r="9" spans="1:17" ht="38.25" customHeight="1" x14ac:dyDescent="0.4">
      <c r="A9" s="46" t="s">
        <v>187</v>
      </c>
      <c r="C9" s="23" t="s">
        <v>175</v>
      </c>
      <c r="D9" s="23"/>
      <c r="E9" s="23">
        <v>1020032982</v>
      </c>
      <c r="F9" s="23"/>
      <c r="G9" s="23">
        <v>0</v>
      </c>
      <c r="H9" s="23"/>
      <c r="I9" s="23">
        <v>0</v>
      </c>
      <c r="J9" s="23"/>
      <c r="K9" s="23">
        <v>0</v>
      </c>
      <c r="L9" s="23"/>
      <c r="M9" s="23">
        <v>-27440609</v>
      </c>
      <c r="N9" s="23"/>
      <c r="O9" s="23">
        <v>0</v>
      </c>
      <c r="P9" s="23"/>
      <c r="Q9" s="23">
        <v>51768353810</v>
      </c>
    </row>
    <row r="10" spans="1:17" ht="38.25" customHeight="1" x14ac:dyDescent="0.4">
      <c r="A10" s="46" t="s">
        <v>189</v>
      </c>
      <c r="C10" s="23" t="s">
        <v>178</v>
      </c>
      <c r="D10" s="23"/>
      <c r="E10" s="23">
        <v>207304000</v>
      </c>
      <c r="F10" s="23"/>
      <c r="G10" s="23">
        <v>0</v>
      </c>
      <c r="H10" s="23"/>
      <c r="I10" s="23">
        <v>0</v>
      </c>
      <c r="J10" s="23"/>
      <c r="K10" s="23">
        <v>0</v>
      </c>
      <c r="L10" s="23"/>
      <c r="M10" s="23">
        <v>-7603999</v>
      </c>
      <c r="N10" s="23"/>
      <c r="O10" s="23">
        <v>0</v>
      </c>
      <c r="P10" s="23"/>
      <c r="Q10" s="23">
        <v>23675174711</v>
      </c>
    </row>
    <row r="11" spans="1:17" ht="38.25" customHeight="1" x14ac:dyDescent="0.4">
      <c r="A11" s="46" t="s">
        <v>185</v>
      </c>
      <c r="C11" s="23" t="s">
        <v>174</v>
      </c>
      <c r="D11" s="23"/>
      <c r="E11" s="23">
        <v>319213000</v>
      </c>
      <c r="F11" s="23"/>
      <c r="G11" s="23">
        <v>0</v>
      </c>
      <c r="H11" s="23"/>
      <c r="I11" s="23">
        <v>0</v>
      </c>
      <c r="J11" s="23"/>
      <c r="K11" s="23">
        <v>0</v>
      </c>
      <c r="L11" s="23"/>
      <c r="M11" s="23">
        <v>-23240054</v>
      </c>
      <c r="N11" s="23"/>
      <c r="O11" s="23">
        <v>-160972500</v>
      </c>
      <c r="P11" s="23"/>
      <c r="Q11" s="23">
        <v>18084538513</v>
      </c>
    </row>
    <row r="12" spans="1:17" ht="38.25" customHeight="1" x14ac:dyDescent="0.4">
      <c r="A12" s="46" t="s">
        <v>190</v>
      </c>
      <c r="C12" s="23" t="s">
        <v>178</v>
      </c>
      <c r="D12" s="23"/>
      <c r="E12" s="23">
        <v>105602000</v>
      </c>
      <c r="F12" s="23"/>
      <c r="G12" s="23">
        <v>0</v>
      </c>
      <c r="H12" s="23"/>
      <c r="I12" s="23">
        <v>0</v>
      </c>
      <c r="J12" s="23"/>
      <c r="K12" s="23">
        <v>0</v>
      </c>
      <c r="L12" s="23"/>
      <c r="M12" s="23">
        <v>-5157753</v>
      </c>
      <c r="N12" s="23"/>
      <c r="O12" s="23">
        <v>0</v>
      </c>
      <c r="P12" s="23"/>
      <c r="Q12" s="23">
        <v>18072244036</v>
      </c>
    </row>
    <row r="13" spans="1:17" ht="38.25" customHeight="1" x14ac:dyDescent="0.4">
      <c r="A13" s="46" t="s">
        <v>191</v>
      </c>
      <c r="C13" s="23" t="s">
        <v>178</v>
      </c>
      <c r="D13" s="23"/>
      <c r="E13" s="23">
        <v>250707000</v>
      </c>
      <c r="F13" s="23"/>
      <c r="G13" s="23">
        <v>0</v>
      </c>
      <c r="H13" s="23"/>
      <c r="I13" s="23">
        <v>0</v>
      </c>
      <c r="J13" s="23"/>
      <c r="K13" s="23">
        <v>0</v>
      </c>
      <c r="L13" s="23"/>
      <c r="M13" s="23">
        <v>-4529551</v>
      </c>
      <c r="N13" s="23"/>
      <c r="O13" s="23">
        <v>0</v>
      </c>
      <c r="P13" s="23"/>
      <c r="Q13" s="23">
        <v>16340590247</v>
      </c>
    </row>
    <row r="14" spans="1:17" ht="38.25" customHeight="1" x14ac:dyDescent="0.4">
      <c r="A14" s="46" t="s">
        <v>192</v>
      </c>
      <c r="C14" s="23" t="s">
        <v>181</v>
      </c>
      <c r="D14" s="23"/>
      <c r="E14" s="23">
        <v>49000000</v>
      </c>
      <c r="F14" s="23"/>
      <c r="G14" s="23">
        <v>0</v>
      </c>
      <c r="H14" s="23"/>
      <c r="I14" s="23">
        <v>0</v>
      </c>
      <c r="J14" s="23"/>
      <c r="K14" s="23">
        <v>0</v>
      </c>
      <c r="L14" s="23"/>
      <c r="M14" s="23">
        <v>-38102759</v>
      </c>
      <c r="N14" s="23"/>
      <c r="O14" s="23">
        <v>-364755000</v>
      </c>
      <c r="P14" s="23"/>
      <c r="Q14" s="23">
        <v>12941727333</v>
      </c>
    </row>
    <row r="15" spans="1:17" ht="38.25" customHeight="1" x14ac:dyDescent="0.4">
      <c r="A15" s="46" t="s">
        <v>193</v>
      </c>
      <c r="C15" s="23" t="s">
        <v>177</v>
      </c>
      <c r="D15" s="23"/>
      <c r="E15" s="23">
        <v>313050000</v>
      </c>
      <c r="F15" s="23"/>
      <c r="G15" s="23">
        <v>0</v>
      </c>
      <c r="H15" s="23"/>
      <c r="I15" s="23">
        <v>0</v>
      </c>
      <c r="J15" s="23"/>
      <c r="K15" s="23">
        <v>0</v>
      </c>
      <c r="L15" s="23"/>
      <c r="M15" s="23">
        <v>-52741269</v>
      </c>
      <c r="N15" s="23"/>
      <c r="O15" s="23">
        <v>-415728000</v>
      </c>
      <c r="P15" s="23"/>
      <c r="Q15" s="23">
        <v>10041497421</v>
      </c>
    </row>
    <row r="16" spans="1:17" ht="38.25" customHeight="1" x14ac:dyDescent="0.4">
      <c r="A16" s="46" t="s">
        <v>194</v>
      </c>
      <c r="C16" s="23" t="s">
        <v>182</v>
      </c>
      <c r="D16" s="23"/>
      <c r="E16" s="23">
        <v>69908000</v>
      </c>
      <c r="F16" s="23"/>
      <c r="G16" s="23">
        <v>0</v>
      </c>
      <c r="H16" s="23"/>
      <c r="I16" s="23">
        <v>0</v>
      </c>
      <c r="J16" s="23"/>
      <c r="K16" s="23">
        <v>0</v>
      </c>
      <c r="L16" s="23"/>
      <c r="M16" s="23">
        <v>-2327143</v>
      </c>
      <c r="N16" s="23"/>
      <c r="O16" s="23">
        <v>0</v>
      </c>
      <c r="P16" s="23"/>
      <c r="Q16" s="23">
        <v>8694525681</v>
      </c>
    </row>
    <row r="17" spans="1:17" ht="38.25" customHeight="1" x14ac:dyDescent="0.4">
      <c r="A17" s="46" t="s">
        <v>195</v>
      </c>
      <c r="C17" s="23" t="s">
        <v>181</v>
      </c>
      <c r="D17" s="23"/>
      <c r="E17" s="23">
        <v>237990000</v>
      </c>
      <c r="F17" s="23"/>
      <c r="G17" s="23">
        <v>0</v>
      </c>
      <c r="H17" s="23"/>
      <c r="I17" s="23">
        <v>0</v>
      </c>
      <c r="J17" s="23"/>
      <c r="K17" s="23">
        <v>0</v>
      </c>
      <c r="L17" s="23"/>
      <c r="M17" s="23">
        <v>-158582053</v>
      </c>
      <c r="N17" s="23"/>
      <c r="O17" s="23">
        <v>-1525693000</v>
      </c>
      <c r="P17" s="23"/>
      <c r="Q17" s="23">
        <v>8367372544</v>
      </c>
    </row>
    <row r="18" spans="1:17" ht="38.25" customHeight="1" x14ac:dyDescent="0.4">
      <c r="A18" s="46" t="s">
        <v>196</v>
      </c>
      <c r="C18" s="23" t="s">
        <v>180</v>
      </c>
      <c r="D18" s="23"/>
      <c r="E18" s="23">
        <v>85365000</v>
      </c>
      <c r="F18" s="23"/>
      <c r="G18" s="23">
        <v>0</v>
      </c>
      <c r="H18" s="23"/>
      <c r="I18" s="23">
        <v>0</v>
      </c>
      <c r="J18" s="23"/>
      <c r="K18" s="23">
        <v>0</v>
      </c>
      <c r="L18" s="23"/>
      <c r="M18" s="23">
        <v>-2195926</v>
      </c>
      <c r="N18" s="23"/>
      <c r="O18" s="23">
        <v>0</v>
      </c>
      <c r="P18" s="23"/>
      <c r="Q18" s="23">
        <v>8187717453</v>
      </c>
    </row>
    <row r="19" spans="1:17" ht="38.25" customHeight="1" x14ac:dyDescent="0.4">
      <c r="A19" s="46" t="s">
        <v>197</v>
      </c>
      <c r="C19" s="23" t="s">
        <v>182</v>
      </c>
      <c r="D19" s="23"/>
      <c r="E19" s="23">
        <v>83000000</v>
      </c>
      <c r="F19" s="23"/>
      <c r="G19" s="23">
        <v>0</v>
      </c>
      <c r="H19" s="23"/>
      <c r="I19" s="23">
        <v>0</v>
      </c>
      <c r="J19" s="23"/>
      <c r="K19" s="23">
        <v>0</v>
      </c>
      <c r="L19" s="23"/>
      <c r="M19" s="23">
        <v>-1627459</v>
      </c>
      <c r="N19" s="23"/>
      <c r="O19" s="23">
        <v>0</v>
      </c>
      <c r="P19" s="23"/>
      <c r="Q19" s="23">
        <v>5648574079</v>
      </c>
    </row>
    <row r="20" spans="1:17" ht="38.25" customHeight="1" x14ac:dyDescent="0.4">
      <c r="A20" s="46" t="s">
        <v>198</v>
      </c>
      <c r="C20" s="23" t="s">
        <v>179</v>
      </c>
      <c r="D20" s="23"/>
      <c r="E20" s="23">
        <v>200000000</v>
      </c>
      <c r="F20" s="23"/>
      <c r="G20" s="23">
        <v>0</v>
      </c>
      <c r="H20" s="23"/>
      <c r="I20" s="23">
        <v>0</v>
      </c>
      <c r="J20" s="23"/>
      <c r="K20" s="23">
        <v>0</v>
      </c>
      <c r="L20" s="23"/>
      <c r="M20" s="23">
        <v>0</v>
      </c>
      <c r="N20" s="23"/>
      <c r="O20" s="23">
        <v>0</v>
      </c>
      <c r="P20" s="23"/>
      <c r="Q20" s="23">
        <v>4653581121</v>
      </c>
    </row>
    <row r="21" spans="1:17" ht="38.25" customHeight="1" x14ac:dyDescent="0.4">
      <c r="A21" s="46" t="s">
        <v>199</v>
      </c>
      <c r="C21" s="23" t="s">
        <v>178</v>
      </c>
      <c r="D21" s="23"/>
      <c r="E21" s="23">
        <v>74000000</v>
      </c>
      <c r="F21" s="23"/>
      <c r="G21" s="23">
        <v>0</v>
      </c>
      <c r="H21" s="23"/>
      <c r="I21" s="23">
        <v>0</v>
      </c>
      <c r="J21" s="23"/>
      <c r="K21" s="23">
        <v>0</v>
      </c>
      <c r="L21" s="23"/>
      <c r="M21" s="23">
        <v>-1413455</v>
      </c>
      <c r="N21" s="23"/>
      <c r="O21" s="23">
        <v>0</v>
      </c>
      <c r="P21" s="23"/>
      <c r="Q21" s="23">
        <v>3569790982</v>
      </c>
    </row>
    <row r="22" spans="1:17" ht="38.25" customHeight="1" x14ac:dyDescent="0.4">
      <c r="A22" s="46" t="s">
        <v>200</v>
      </c>
      <c r="C22" s="23" t="s">
        <v>175</v>
      </c>
      <c r="D22" s="23"/>
      <c r="E22" s="23">
        <v>398679591</v>
      </c>
      <c r="F22" s="23"/>
      <c r="G22" s="23">
        <v>0</v>
      </c>
      <c r="H22" s="23"/>
      <c r="I22" s="23">
        <v>0</v>
      </c>
      <c r="J22" s="23"/>
      <c r="K22" s="23">
        <v>0</v>
      </c>
      <c r="L22" s="23"/>
      <c r="M22" s="23">
        <v>-10414628</v>
      </c>
      <c r="N22" s="23"/>
      <c r="O22" s="23">
        <v>0</v>
      </c>
      <c r="P22" s="23"/>
      <c r="Q22" s="23">
        <v>2845967378</v>
      </c>
    </row>
    <row r="23" spans="1:17" ht="38.25" customHeight="1" x14ac:dyDescent="0.4">
      <c r="A23" s="46" t="s">
        <v>201</v>
      </c>
      <c r="C23" s="23" t="s">
        <v>178</v>
      </c>
      <c r="D23" s="23"/>
      <c r="E23" s="23">
        <v>17367168</v>
      </c>
      <c r="F23" s="23"/>
      <c r="G23" s="23">
        <v>0</v>
      </c>
      <c r="H23" s="23"/>
      <c r="I23" s="23">
        <v>0</v>
      </c>
      <c r="J23" s="23"/>
      <c r="K23" s="23">
        <v>0</v>
      </c>
      <c r="L23" s="23"/>
      <c r="M23" s="23">
        <v>-904482</v>
      </c>
      <c r="N23" s="23"/>
      <c r="O23" s="23">
        <v>0</v>
      </c>
      <c r="P23" s="23"/>
      <c r="Q23" s="23">
        <v>2722447714</v>
      </c>
    </row>
    <row r="24" spans="1:17" ht="38.25" customHeight="1" x14ac:dyDescent="0.4">
      <c r="A24" s="46" t="s">
        <v>202</v>
      </c>
      <c r="C24" s="23" t="s">
        <v>180</v>
      </c>
      <c r="D24" s="23"/>
      <c r="E24" s="23">
        <v>4260000</v>
      </c>
      <c r="F24" s="23"/>
      <c r="G24" s="23">
        <v>0</v>
      </c>
      <c r="H24" s="23"/>
      <c r="I24" s="23">
        <v>0</v>
      </c>
      <c r="J24" s="23"/>
      <c r="K24" s="23">
        <v>0</v>
      </c>
      <c r="L24" s="23"/>
      <c r="M24" s="23">
        <v>-636206</v>
      </c>
      <c r="N24" s="23"/>
      <c r="O24" s="23">
        <v>0</v>
      </c>
      <c r="P24" s="23"/>
      <c r="Q24" s="23">
        <v>2432450151</v>
      </c>
    </row>
    <row r="25" spans="1:17" ht="38.25" customHeight="1" x14ac:dyDescent="0.4">
      <c r="A25" s="46" t="s">
        <v>203</v>
      </c>
      <c r="C25" s="23" t="s">
        <v>180</v>
      </c>
      <c r="D25" s="23"/>
      <c r="E25" s="23">
        <v>37679000</v>
      </c>
      <c r="F25" s="23"/>
      <c r="G25" s="23">
        <v>0</v>
      </c>
      <c r="H25" s="23"/>
      <c r="I25" s="23">
        <v>0</v>
      </c>
      <c r="J25" s="23"/>
      <c r="K25" s="23">
        <v>0</v>
      </c>
      <c r="L25" s="23"/>
      <c r="M25" s="23">
        <v>-718063</v>
      </c>
      <c r="N25" s="23"/>
      <c r="O25" s="23">
        <v>0</v>
      </c>
      <c r="P25" s="23"/>
      <c r="Q25" s="23">
        <v>2299163039</v>
      </c>
    </row>
    <row r="26" spans="1:17" ht="38.25" customHeight="1" x14ac:dyDescent="0.4">
      <c r="A26" s="46" t="s">
        <v>204</v>
      </c>
      <c r="C26" s="23" t="s">
        <v>121</v>
      </c>
      <c r="D26" s="23"/>
      <c r="E26" s="23">
        <v>39314847</v>
      </c>
      <c r="F26" s="23"/>
      <c r="G26" s="23">
        <v>0</v>
      </c>
      <c r="H26" s="23"/>
      <c r="I26" s="23">
        <v>0</v>
      </c>
      <c r="J26" s="23"/>
      <c r="K26" s="23">
        <v>0</v>
      </c>
      <c r="L26" s="23"/>
      <c r="M26" s="23">
        <v>-606855</v>
      </c>
      <c r="N26" s="23"/>
      <c r="O26" s="23">
        <v>0</v>
      </c>
      <c r="P26" s="23"/>
      <c r="Q26" s="23">
        <v>1879149631</v>
      </c>
    </row>
    <row r="27" spans="1:17" ht="38.25" customHeight="1" x14ac:dyDescent="0.4">
      <c r="A27" s="46" t="s">
        <v>184</v>
      </c>
      <c r="C27" s="23" t="s">
        <v>175</v>
      </c>
      <c r="D27" s="23"/>
      <c r="E27" s="23">
        <v>91678713</v>
      </c>
      <c r="F27" s="23"/>
      <c r="G27" s="23">
        <v>0</v>
      </c>
      <c r="H27" s="23"/>
      <c r="I27" s="23">
        <v>0</v>
      </c>
      <c r="J27" s="23"/>
      <c r="K27" s="23">
        <v>0</v>
      </c>
      <c r="L27" s="23"/>
      <c r="M27" s="23">
        <v>-224170</v>
      </c>
      <c r="N27" s="23"/>
      <c r="O27" s="23">
        <v>0</v>
      </c>
      <c r="P27" s="23"/>
      <c r="Q27" s="23">
        <v>1100694816</v>
      </c>
    </row>
    <row r="28" spans="1:17" ht="38.25" customHeight="1" x14ac:dyDescent="0.4">
      <c r="A28" s="46" t="s">
        <v>205</v>
      </c>
      <c r="C28" s="23" t="s">
        <v>121</v>
      </c>
      <c r="D28" s="23"/>
      <c r="E28" s="23">
        <v>3280200</v>
      </c>
      <c r="F28" s="23"/>
      <c r="G28" s="23">
        <v>0</v>
      </c>
      <c r="H28" s="23"/>
      <c r="I28" s="23">
        <v>0</v>
      </c>
      <c r="J28" s="23"/>
      <c r="K28" s="23">
        <v>0</v>
      </c>
      <c r="L28" s="23"/>
      <c r="M28" s="23">
        <v>-3282382</v>
      </c>
      <c r="N28" s="23"/>
      <c r="O28" s="23">
        <v>-32823818</v>
      </c>
      <c r="P28" s="23"/>
      <c r="Q28" s="23">
        <v>638684427</v>
      </c>
    </row>
    <row r="29" spans="1:17" ht="38.25" customHeight="1" x14ac:dyDescent="0.4">
      <c r="A29" s="46" t="s">
        <v>206</v>
      </c>
      <c r="C29" s="23" t="s">
        <v>177</v>
      </c>
      <c r="D29" s="23"/>
      <c r="E29" s="23">
        <v>130721000</v>
      </c>
      <c r="F29" s="23"/>
      <c r="G29" s="23">
        <v>0</v>
      </c>
      <c r="H29" s="23"/>
      <c r="I29" s="23">
        <v>0</v>
      </c>
      <c r="J29" s="23"/>
      <c r="K29" s="23">
        <v>0</v>
      </c>
      <c r="L29" s="23"/>
      <c r="M29" s="23">
        <v>-1454119</v>
      </c>
      <c r="N29" s="23"/>
      <c r="O29" s="23">
        <v>0</v>
      </c>
      <c r="P29" s="23"/>
      <c r="Q29" s="23">
        <v>569880595</v>
      </c>
    </row>
    <row r="30" spans="1:17" ht="38.25" customHeight="1" x14ac:dyDescent="0.4">
      <c r="A30" s="46" t="s">
        <v>207</v>
      </c>
      <c r="C30" s="23" t="s">
        <v>179</v>
      </c>
      <c r="D30" s="23"/>
      <c r="E30" s="23">
        <v>88000000</v>
      </c>
      <c r="F30" s="23"/>
      <c r="G30" s="23">
        <v>0</v>
      </c>
      <c r="H30" s="23"/>
      <c r="I30" s="23">
        <v>0</v>
      </c>
      <c r="J30" s="23"/>
      <c r="K30" s="23">
        <v>0</v>
      </c>
      <c r="L30" s="23"/>
      <c r="M30" s="23">
        <v>-205488</v>
      </c>
      <c r="N30" s="23"/>
      <c r="O30" s="23">
        <v>0</v>
      </c>
      <c r="P30" s="23"/>
      <c r="Q30" s="23">
        <v>391285672</v>
      </c>
    </row>
    <row r="31" spans="1:17" ht="38.25" customHeight="1" x14ac:dyDescent="0.4">
      <c r="A31" s="46" t="s">
        <v>208</v>
      </c>
      <c r="C31" s="23" t="s">
        <v>121</v>
      </c>
      <c r="D31" s="23"/>
      <c r="E31" s="23">
        <v>4438920</v>
      </c>
      <c r="F31" s="23"/>
      <c r="G31" s="23">
        <v>0</v>
      </c>
      <c r="H31" s="23"/>
      <c r="I31" s="23">
        <v>0</v>
      </c>
      <c r="J31" s="23"/>
      <c r="K31" s="23">
        <v>0</v>
      </c>
      <c r="L31" s="23"/>
      <c r="M31" s="23">
        <v>0</v>
      </c>
      <c r="N31" s="23"/>
      <c r="O31" s="23">
        <v>0</v>
      </c>
      <c r="P31" s="23"/>
      <c r="Q31" s="23">
        <v>65180344</v>
      </c>
    </row>
    <row r="32" spans="1:17" ht="38.25" customHeight="1" x14ac:dyDescent="0.4">
      <c r="A32" s="46" t="s">
        <v>188</v>
      </c>
      <c r="C32" s="23" t="s">
        <v>175</v>
      </c>
      <c r="D32" s="23"/>
      <c r="E32" s="23">
        <v>1699800</v>
      </c>
      <c r="F32" s="23"/>
      <c r="G32" s="23">
        <v>0</v>
      </c>
      <c r="H32" s="23"/>
      <c r="I32" s="23">
        <v>0</v>
      </c>
      <c r="J32" s="23"/>
      <c r="K32" s="23">
        <v>0</v>
      </c>
      <c r="L32" s="23"/>
      <c r="M32" s="23">
        <v>-17064</v>
      </c>
      <c r="N32" s="23"/>
      <c r="O32" s="23">
        <v>0</v>
      </c>
      <c r="P32" s="23"/>
      <c r="Q32" s="23">
        <v>32287450</v>
      </c>
    </row>
    <row r="33" spans="1:17" ht="38.25" customHeight="1" x14ac:dyDescent="0.4">
      <c r="A33" s="46" t="s">
        <v>209</v>
      </c>
      <c r="C33" s="23" t="s">
        <v>179</v>
      </c>
      <c r="D33" s="23"/>
      <c r="E33" s="23">
        <v>3000000</v>
      </c>
      <c r="F33" s="23"/>
      <c r="G33" s="23">
        <v>0</v>
      </c>
      <c r="H33" s="23"/>
      <c r="I33" s="23">
        <v>0</v>
      </c>
      <c r="J33" s="23"/>
      <c r="K33" s="23">
        <v>0</v>
      </c>
      <c r="L33" s="23"/>
      <c r="M33" s="23">
        <v>-801709</v>
      </c>
      <c r="N33" s="23"/>
      <c r="O33" s="23">
        <v>0</v>
      </c>
      <c r="P33" s="23"/>
      <c r="Q33" s="23">
        <v>8996148</v>
      </c>
    </row>
    <row r="34" spans="1:17" ht="38.25" customHeight="1" x14ac:dyDescent="0.4">
      <c r="A34" s="46" t="s">
        <v>210</v>
      </c>
      <c r="C34" s="23" t="s">
        <v>175</v>
      </c>
      <c r="D34" s="23"/>
      <c r="E34" s="23">
        <v>1699800</v>
      </c>
      <c r="F34" s="23"/>
      <c r="G34" s="23">
        <v>0</v>
      </c>
      <c r="H34" s="23"/>
      <c r="I34" s="23">
        <v>0</v>
      </c>
      <c r="J34" s="23"/>
      <c r="K34" s="23">
        <v>0</v>
      </c>
      <c r="L34" s="23"/>
      <c r="M34" s="23">
        <v>-28447</v>
      </c>
      <c r="N34" s="23"/>
      <c r="O34" s="23">
        <v>0</v>
      </c>
      <c r="P34" s="23"/>
      <c r="Q34" s="23">
        <v>-28932474</v>
      </c>
    </row>
    <row r="35" spans="1:17" ht="38.25" customHeight="1" x14ac:dyDescent="0.4">
      <c r="A35" s="46" t="s">
        <v>183</v>
      </c>
      <c r="C35" s="23" t="s">
        <v>174</v>
      </c>
      <c r="D35" s="23"/>
      <c r="E35" s="23">
        <v>22000000</v>
      </c>
      <c r="F35" s="23"/>
      <c r="G35" s="23">
        <v>0</v>
      </c>
      <c r="H35" s="23"/>
      <c r="I35" s="23">
        <v>0</v>
      </c>
      <c r="J35" s="23"/>
      <c r="K35" s="23">
        <v>0</v>
      </c>
      <c r="L35" s="23"/>
      <c r="M35" s="23">
        <v>-4202577</v>
      </c>
      <c r="N35" s="23"/>
      <c r="O35" s="23">
        <v>-31938000</v>
      </c>
      <c r="P35" s="23"/>
      <c r="Q35" s="23">
        <v>-74644702</v>
      </c>
    </row>
    <row r="36" spans="1:17" ht="38.25" customHeight="1" x14ac:dyDescent="0.4">
      <c r="A36" s="65" t="s">
        <v>186</v>
      </c>
      <c r="C36" s="23" t="s">
        <v>176</v>
      </c>
      <c r="D36" s="23"/>
      <c r="E36" s="23">
        <v>178479000</v>
      </c>
      <c r="F36" s="23"/>
      <c r="G36" s="23">
        <v>0</v>
      </c>
      <c r="H36" s="23"/>
      <c r="I36" s="23">
        <v>0</v>
      </c>
      <c r="J36" s="23"/>
      <c r="K36" s="23">
        <v>0</v>
      </c>
      <c r="L36" s="23"/>
      <c r="M36" s="23">
        <v>-24222456</v>
      </c>
      <c r="N36" s="23"/>
      <c r="O36" s="23">
        <v>0</v>
      </c>
      <c r="P36" s="23"/>
      <c r="Q36" s="23">
        <v>-404194323</v>
      </c>
    </row>
    <row r="37" spans="1:17" ht="38.25" customHeight="1" x14ac:dyDescent="0.4">
      <c r="A37" s="46" t="s">
        <v>217</v>
      </c>
      <c r="C37" s="23" t="s">
        <v>176</v>
      </c>
      <c r="D37" s="23"/>
      <c r="E37" s="23">
        <v>117736647</v>
      </c>
      <c r="F37" s="23"/>
      <c r="G37" s="23">
        <v>0</v>
      </c>
      <c r="H37" s="23"/>
      <c r="I37" s="23">
        <v>0</v>
      </c>
      <c r="J37" s="23"/>
      <c r="K37" s="23">
        <v>0</v>
      </c>
      <c r="L37" s="23"/>
      <c r="M37" s="23">
        <v>-12388648</v>
      </c>
      <c r="N37" s="23"/>
      <c r="O37" s="23">
        <v>0</v>
      </c>
      <c r="P37" s="23"/>
      <c r="Q37" s="23">
        <v>-434820619</v>
      </c>
    </row>
    <row r="38" spans="1:17" ht="38.25" customHeight="1" x14ac:dyDescent="0.4">
      <c r="A38" s="46" t="s">
        <v>147</v>
      </c>
      <c r="B38" s="28">
        <v>79077</v>
      </c>
      <c r="C38" s="23" t="s">
        <v>216</v>
      </c>
      <c r="D38" s="28">
        <v>79077</v>
      </c>
      <c r="E38" s="23">
        <v>103000000</v>
      </c>
      <c r="F38" s="23"/>
      <c r="G38" s="23">
        <v>-79084</v>
      </c>
      <c r="H38" s="23"/>
      <c r="I38" s="23">
        <v>0</v>
      </c>
      <c r="J38" s="23"/>
      <c r="K38" s="23">
        <v>-79077</v>
      </c>
      <c r="L38" s="23"/>
      <c r="M38" s="23">
        <v>-79084</v>
      </c>
      <c r="N38" s="23"/>
      <c r="O38" s="23">
        <v>0</v>
      </c>
      <c r="P38" s="23"/>
      <c r="Q38" s="23">
        <v>-79077</v>
      </c>
    </row>
    <row r="39" spans="1:17" ht="38.25" customHeight="1" x14ac:dyDescent="0.4">
      <c r="A39" s="46" t="s">
        <v>213</v>
      </c>
      <c r="B39" s="28">
        <v>79077</v>
      </c>
      <c r="C39" s="23" t="s">
        <v>69</v>
      </c>
      <c r="D39" s="28">
        <v>79077</v>
      </c>
      <c r="E39" s="23">
        <v>270000</v>
      </c>
      <c r="F39" s="23"/>
      <c r="G39" s="23">
        <v>-9145182</v>
      </c>
      <c r="H39" s="23"/>
      <c r="I39" s="23">
        <v>0</v>
      </c>
      <c r="J39" s="23"/>
      <c r="K39" s="23">
        <v>-13375988</v>
      </c>
      <c r="L39" s="23"/>
      <c r="M39" s="23">
        <v>-9145182</v>
      </c>
      <c r="N39" s="23"/>
      <c r="O39" s="23">
        <v>0</v>
      </c>
      <c r="P39" s="23"/>
      <c r="Q39" s="23">
        <v>-13375988</v>
      </c>
    </row>
    <row r="40" spans="1:17" ht="38.25" customHeight="1" thickBot="1" x14ac:dyDescent="0.45">
      <c r="A40" s="46" t="s">
        <v>146</v>
      </c>
      <c r="B40" s="28">
        <v>13375988</v>
      </c>
      <c r="C40" s="23" t="s">
        <v>69</v>
      </c>
      <c r="D40" s="28">
        <v>13375988</v>
      </c>
      <c r="E40" s="23">
        <v>303000000</v>
      </c>
      <c r="F40" s="23"/>
      <c r="G40" s="25">
        <v>-448312</v>
      </c>
      <c r="H40" s="23"/>
      <c r="I40" s="25">
        <v>0</v>
      </c>
      <c r="J40" s="23"/>
      <c r="K40" s="25">
        <v>-5175874496</v>
      </c>
      <c r="L40" s="23"/>
      <c r="M40" s="25">
        <v>-448312</v>
      </c>
      <c r="N40" s="23"/>
      <c r="O40" s="23">
        <v>0</v>
      </c>
      <c r="P40" s="23"/>
      <c r="Q40" s="25">
        <v>-5175874496</v>
      </c>
    </row>
    <row r="41" spans="1:17" ht="38.25" customHeight="1" thickBot="1" x14ac:dyDescent="0.45">
      <c r="B41" s="28">
        <v>5175874496</v>
      </c>
      <c r="C41" s="23"/>
      <c r="D41" s="23">
        <v>5175874496</v>
      </c>
      <c r="E41" s="23"/>
      <c r="F41" s="23"/>
      <c r="G41" s="70">
        <f>SUM(G9:G40)</f>
        <v>-9672578</v>
      </c>
      <c r="H41" s="23"/>
      <c r="I41" s="70">
        <f>SUM(I9:I40)</f>
        <v>0</v>
      </c>
      <c r="J41" s="23"/>
      <c r="K41" s="70">
        <f>SUM(K9:K40)</f>
        <v>-5189329561</v>
      </c>
      <c r="L41" s="23"/>
      <c r="M41" s="70">
        <f>SUM(M9:M40)</f>
        <v>-394741902</v>
      </c>
      <c r="N41" s="23"/>
      <c r="O41" s="70">
        <f>SUM(O9:O40)</f>
        <v>-2531910318</v>
      </c>
      <c r="P41" s="23"/>
      <c r="Q41" s="70">
        <f>SUM(Q9:Q40)</f>
        <v>198899953617</v>
      </c>
    </row>
    <row r="42" spans="1:17" ht="21.75" customHeight="1" thickTop="1" x14ac:dyDescent="0.4"/>
    <row r="43" spans="1:17" ht="21.75" customHeight="1" x14ac:dyDescent="0.4"/>
    <row r="44" spans="1:17" ht="21.75" customHeight="1" x14ac:dyDescent="0.4"/>
    <row r="45" spans="1:17" ht="21.75" customHeight="1" x14ac:dyDescent="0.4"/>
    <row r="46" spans="1:17" ht="21.75" customHeight="1" x14ac:dyDescent="0.4"/>
    <row r="47" spans="1:17" ht="21.75" customHeight="1" x14ac:dyDescent="0.4"/>
    <row r="48" spans="1:17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</sheetData>
  <autoFilter ref="A8:R41" xr:uid="{00000000-0001-0000-1300-000000000000}"/>
  <sortState xmlns:xlrd2="http://schemas.microsoft.com/office/spreadsheetml/2017/richdata2" ref="A9:Q37">
    <sortCondition descending="1" ref="Q9:Q37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39" right="0.39" top="0.39" bottom="0.39" header="0" footer="0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rightToLeft="1" tabSelected="1" view="pageBreakPreview" zoomScale="71" zoomScaleNormal="100" zoomScaleSheetLayoutView="71" workbookViewId="0">
      <selection activeCell="Y11" sqref="Y11"/>
    </sheetView>
  </sheetViews>
  <sheetFormatPr defaultColWidth="8.85546875" defaultRowHeight="15.75" x14ac:dyDescent="0.4"/>
  <cols>
    <col min="1" max="1" width="42.28515625" style="20" bestFit="1" customWidth="1"/>
    <col min="2" max="2" width="1.28515625" style="20" customWidth="1"/>
    <col min="3" max="3" width="19.85546875" style="20" customWidth="1"/>
    <col min="4" max="4" width="1.28515625" style="20" customWidth="1"/>
    <col min="5" max="5" width="22.7109375" style="20" bestFit="1" customWidth="1"/>
    <col min="6" max="6" width="1.28515625" style="20" customWidth="1"/>
    <col min="7" max="7" width="22.140625" style="20" bestFit="1" customWidth="1"/>
    <col min="8" max="8" width="1.28515625" style="20" customWidth="1"/>
    <col min="9" max="9" width="15.42578125" style="20" bestFit="1" customWidth="1"/>
    <col min="10" max="10" width="1.28515625" style="20" customWidth="1"/>
    <col min="11" max="11" width="20.28515625" style="20" bestFit="1" customWidth="1"/>
    <col min="12" max="12" width="1.28515625" style="20" customWidth="1"/>
    <col min="13" max="13" width="17.7109375" style="20" bestFit="1" customWidth="1"/>
    <col min="14" max="14" width="1.28515625" style="20" customWidth="1"/>
    <col min="15" max="15" width="21.7109375" style="20" bestFit="1" customWidth="1"/>
    <col min="16" max="16" width="1.28515625" style="20" customWidth="1"/>
    <col min="17" max="17" width="17.42578125" style="20" bestFit="1" customWidth="1"/>
    <col min="18" max="18" width="1.28515625" style="20" customWidth="1"/>
    <col min="19" max="19" width="18.7109375" style="20" customWidth="1"/>
    <col min="20" max="20" width="1.28515625" style="20" customWidth="1"/>
    <col min="21" max="21" width="21" style="20" bestFit="1" customWidth="1"/>
    <col min="22" max="22" width="1.28515625" style="20" customWidth="1"/>
    <col min="23" max="23" width="22.28515625" style="20" bestFit="1" customWidth="1"/>
    <col min="24" max="24" width="1.28515625" style="20" customWidth="1"/>
    <col min="25" max="25" width="19.42578125" style="20" bestFit="1" customWidth="1"/>
    <col min="26" max="26" width="1.28515625" style="20" customWidth="1"/>
    <col min="27" max="27" width="19.85546875" style="28" hidden="1" customWidth="1"/>
    <col min="28" max="16384" width="8.85546875" style="20"/>
  </cols>
  <sheetData>
    <row r="1" spans="1:27" ht="40.15" customHeight="1" x14ac:dyDescent="0.4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7" ht="40.15" customHeight="1" x14ac:dyDescent="0.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7" ht="40.15" customHeight="1" x14ac:dyDescent="0.4">
      <c r="A3" s="86" t="s">
        <v>136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7" ht="40.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40.15" customHeight="1" x14ac:dyDescent="0.4">
      <c r="A5" s="88" t="s">
        <v>137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7" ht="40.15" customHeight="1" x14ac:dyDescent="0.4">
      <c r="A6" s="88" t="s">
        <v>138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7" ht="40.15" customHeight="1" x14ac:dyDescent="0.4">
      <c r="A7" s="8"/>
      <c r="B7" s="8"/>
      <c r="C7" s="89" t="s">
        <v>139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7" ht="40.15" customHeight="1" thickBot="1" x14ac:dyDescent="0.7">
      <c r="A8" s="21"/>
      <c r="B8" s="21"/>
      <c r="C8" s="87" t="s">
        <v>2</v>
      </c>
      <c r="D8" s="87"/>
      <c r="E8" s="87"/>
      <c r="F8" s="87"/>
      <c r="G8" s="87"/>
      <c r="H8" s="21"/>
      <c r="I8" s="87" t="s">
        <v>3</v>
      </c>
      <c r="J8" s="87"/>
      <c r="K8" s="87"/>
      <c r="L8" s="87"/>
      <c r="M8" s="87"/>
      <c r="N8" s="87"/>
      <c r="O8" s="87"/>
      <c r="P8" s="21"/>
      <c r="Q8" s="87" t="s">
        <v>4</v>
      </c>
      <c r="R8" s="87"/>
      <c r="S8" s="87"/>
      <c r="T8" s="87"/>
      <c r="U8" s="87"/>
      <c r="V8" s="87"/>
      <c r="W8" s="87"/>
      <c r="X8" s="87"/>
      <c r="Y8" s="87"/>
    </row>
    <row r="9" spans="1:27" ht="40.15" customHeight="1" thickBot="1" x14ac:dyDescent="0.7">
      <c r="A9" s="90" t="s">
        <v>7</v>
      </c>
      <c r="B9" s="21"/>
      <c r="C9" s="90" t="s">
        <v>8</v>
      </c>
      <c r="D9" s="21"/>
      <c r="E9" s="90" t="s">
        <v>9</v>
      </c>
      <c r="F9" s="21"/>
      <c r="G9" s="90" t="s">
        <v>10</v>
      </c>
      <c r="H9" s="21"/>
      <c r="I9" s="87" t="s">
        <v>5</v>
      </c>
      <c r="J9" s="87"/>
      <c r="K9" s="87"/>
      <c r="L9" s="21"/>
      <c r="M9" s="87" t="s">
        <v>6</v>
      </c>
      <c r="N9" s="87"/>
      <c r="O9" s="87"/>
      <c r="P9" s="21"/>
      <c r="Q9" s="90" t="s">
        <v>8</v>
      </c>
      <c r="R9" s="21"/>
      <c r="S9" s="91" t="s">
        <v>12</v>
      </c>
      <c r="T9" s="21"/>
      <c r="U9" s="90" t="s">
        <v>9</v>
      </c>
      <c r="V9" s="21"/>
      <c r="W9" s="90" t="s">
        <v>10</v>
      </c>
      <c r="X9" s="21"/>
      <c r="Y9" s="91" t="s">
        <v>13</v>
      </c>
    </row>
    <row r="10" spans="1:27" ht="40.15" customHeight="1" thickBot="1" x14ac:dyDescent="0.7">
      <c r="A10" s="87"/>
      <c r="B10" s="21"/>
      <c r="C10" s="87"/>
      <c r="D10" s="21"/>
      <c r="E10" s="87"/>
      <c r="F10" s="21"/>
      <c r="G10" s="87"/>
      <c r="H10" s="21"/>
      <c r="I10" s="19" t="s">
        <v>8</v>
      </c>
      <c r="J10" s="21"/>
      <c r="K10" s="19" t="s">
        <v>9</v>
      </c>
      <c r="L10" s="21"/>
      <c r="M10" s="19" t="s">
        <v>8</v>
      </c>
      <c r="N10" s="21"/>
      <c r="O10" s="19" t="s">
        <v>11</v>
      </c>
      <c r="P10" s="21"/>
      <c r="Q10" s="87"/>
      <c r="R10" s="21"/>
      <c r="S10" s="92"/>
      <c r="T10" s="21"/>
      <c r="U10" s="87"/>
      <c r="V10" s="21"/>
      <c r="W10" s="87"/>
      <c r="X10" s="21"/>
      <c r="Y10" s="92"/>
    </row>
    <row r="11" spans="1:27" ht="40.15" customHeight="1" x14ac:dyDescent="0.4">
      <c r="A11" s="11" t="s">
        <v>38</v>
      </c>
      <c r="B11" s="7"/>
      <c r="C11" s="23">
        <v>20673445</v>
      </c>
      <c r="D11" s="23"/>
      <c r="E11" s="23">
        <v>153287203796</v>
      </c>
      <c r="F11" s="23"/>
      <c r="G11" s="23">
        <v>139126465275</v>
      </c>
      <c r="H11" s="23"/>
      <c r="I11" s="23">
        <v>3600000</v>
      </c>
      <c r="J11" s="23"/>
      <c r="K11" s="23">
        <v>25509650866</v>
      </c>
      <c r="L11" s="23"/>
      <c r="M11" s="23">
        <v>0</v>
      </c>
      <c r="N11" s="23"/>
      <c r="O11" s="23">
        <v>0</v>
      </c>
      <c r="P11" s="24"/>
      <c r="Q11" s="23">
        <v>24273445</v>
      </c>
      <c r="R11" s="23"/>
      <c r="S11" s="23">
        <v>6940</v>
      </c>
      <c r="T11" s="23"/>
      <c r="U11" s="23">
        <v>178796854662</v>
      </c>
      <c r="V11" s="23"/>
      <c r="W11" s="23">
        <v>167455384935</v>
      </c>
      <c r="X11" s="22"/>
      <c r="Y11" s="10">
        <f>W11/$AA$11*100</f>
        <v>7.5927982074718372</v>
      </c>
      <c r="AA11" s="23">
        <v>2205450222162</v>
      </c>
    </row>
    <row r="12" spans="1:27" ht="40.15" customHeight="1" x14ac:dyDescent="0.4">
      <c r="A12" s="11" t="s">
        <v>26</v>
      </c>
      <c r="B12" s="7"/>
      <c r="C12" s="23">
        <v>3487226</v>
      </c>
      <c r="D12" s="23"/>
      <c r="E12" s="23">
        <v>75084841073</v>
      </c>
      <c r="F12" s="23"/>
      <c r="G12" s="23">
        <v>124307865410</v>
      </c>
      <c r="H12" s="23"/>
      <c r="I12" s="23">
        <v>1456589</v>
      </c>
      <c r="J12" s="23"/>
      <c r="K12" s="23">
        <v>53741919515</v>
      </c>
      <c r="L12" s="23"/>
      <c r="M12" s="23">
        <v>-200000</v>
      </c>
      <c r="N12" s="23"/>
      <c r="O12" s="23">
        <v>-6532896713</v>
      </c>
      <c r="P12" s="24"/>
      <c r="Q12" s="23">
        <v>4743815</v>
      </c>
      <c r="R12" s="23"/>
      <c r="S12" s="23">
        <v>34760</v>
      </c>
      <c r="T12" s="23"/>
      <c r="U12" s="23">
        <v>124520481551</v>
      </c>
      <c r="V12" s="23"/>
      <c r="W12" s="23">
        <v>163913884094</v>
      </c>
      <c r="X12" s="22"/>
      <c r="Y12" s="10">
        <f t="shared" ref="Y12:Y79" si="0">W12/$AA$11*100</f>
        <v>7.4322187119378933</v>
      </c>
    </row>
    <row r="13" spans="1:27" ht="40.15" customHeight="1" x14ac:dyDescent="0.4">
      <c r="A13" s="11" t="s">
        <v>23</v>
      </c>
      <c r="B13" s="7"/>
      <c r="C13" s="23">
        <v>561647</v>
      </c>
      <c r="D13" s="23"/>
      <c r="E13" s="23">
        <v>110103135134</v>
      </c>
      <c r="F13" s="23"/>
      <c r="G13" s="23">
        <v>149748620837</v>
      </c>
      <c r="H13" s="23"/>
      <c r="I13" s="23">
        <v>50000</v>
      </c>
      <c r="J13" s="23"/>
      <c r="K13" s="23">
        <v>13719219627</v>
      </c>
      <c r="L13" s="23"/>
      <c r="M13" s="23">
        <v>0</v>
      </c>
      <c r="N13" s="23"/>
      <c r="O13" s="23">
        <v>0</v>
      </c>
      <c r="P13" s="24"/>
      <c r="Q13" s="23">
        <v>611647</v>
      </c>
      <c r="R13" s="23"/>
      <c r="S13" s="23">
        <v>252200</v>
      </c>
      <c r="T13" s="23"/>
      <c r="U13" s="23">
        <v>123822354761</v>
      </c>
      <c r="V13" s="23"/>
      <c r="W13" s="23">
        <v>153339542028</v>
      </c>
      <c r="X13" s="22"/>
      <c r="Y13" s="10">
        <f t="shared" si="0"/>
        <v>6.9527546116040391</v>
      </c>
    </row>
    <row r="14" spans="1:27" ht="40.15" customHeight="1" x14ac:dyDescent="0.4">
      <c r="A14" s="11" t="s">
        <v>17</v>
      </c>
      <c r="B14" s="7"/>
      <c r="C14" s="23">
        <v>537373527</v>
      </c>
      <c r="D14" s="23"/>
      <c r="E14" s="23">
        <v>349306074697</v>
      </c>
      <c r="F14" s="23"/>
      <c r="G14" s="23">
        <v>204055291024</v>
      </c>
      <c r="H14" s="23"/>
      <c r="I14" s="23">
        <v>0</v>
      </c>
      <c r="J14" s="23"/>
      <c r="K14" s="23">
        <v>0</v>
      </c>
      <c r="L14" s="23"/>
      <c r="M14" s="23">
        <v>-177007848</v>
      </c>
      <c r="N14" s="23"/>
      <c r="O14" s="23">
        <v>-67579447072</v>
      </c>
      <c r="P14" s="24"/>
      <c r="Q14" s="23">
        <v>360365679</v>
      </c>
      <c r="R14" s="23"/>
      <c r="S14" s="23">
        <v>402</v>
      </c>
      <c r="T14" s="23"/>
      <c r="U14" s="23">
        <v>234246598457</v>
      </c>
      <c r="V14" s="23"/>
      <c r="W14" s="23">
        <v>144005044290</v>
      </c>
      <c r="X14" s="22"/>
      <c r="Y14" s="10">
        <f t="shared" si="0"/>
        <v>6.5295078003996867</v>
      </c>
    </row>
    <row r="15" spans="1:27" ht="40.15" customHeight="1" x14ac:dyDescent="0.4">
      <c r="A15" s="11" t="s">
        <v>33</v>
      </c>
      <c r="B15" s="7"/>
      <c r="C15" s="23">
        <v>14450578</v>
      </c>
      <c r="D15" s="23"/>
      <c r="E15" s="23">
        <v>167616036508</v>
      </c>
      <c r="F15" s="23"/>
      <c r="G15" s="23">
        <v>138905653578</v>
      </c>
      <c r="H15" s="23"/>
      <c r="I15" s="23">
        <v>169227</v>
      </c>
      <c r="J15" s="23"/>
      <c r="K15" s="23">
        <v>1594614720</v>
      </c>
      <c r="L15" s="23"/>
      <c r="M15" s="23">
        <v>0</v>
      </c>
      <c r="N15" s="23"/>
      <c r="O15" s="23">
        <v>0</v>
      </c>
      <c r="P15" s="24"/>
      <c r="Q15" s="23">
        <v>14619805</v>
      </c>
      <c r="R15" s="23"/>
      <c r="S15" s="23">
        <v>9480</v>
      </c>
      <c r="T15" s="23"/>
      <c r="U15" s="23">
        <v>169210651228</v>
      </c>
      <c r="V15" s="23"/>
      <c r="W15" s="23">
        <v>137771106679</v>
      </c>
      <c r="X15" s="22"/>
      <c r="Y15" s="10">
        <f t="shared" si="0"/>
        <v>6.246847255701975</v>
      </c>
    </row>
    <row r="16" spans="1:27" ht="40.15" customHeight="1" x14ac:dyDescent="0.4">
      <c r="A16" s="11" t="s">
        <v>46</v>
      </c>
      <c r="B16" s="7"/>
      <c r="C16" s="23">
        <v>10165072</v>
      </c>
      <c r="D16" s="23"/>
      <c r="E16" s="23">
        <v>159202412503</v>
      </c>
      <c r="F16" s="23"/>
      <c r="G16" s="23">
        <v>129742933309</v>
      </c>
      <c r="H16" s="23"/>
      <c r="I16" s="23">
        <v>100000</v>
      </c>
      <c r="J16" s="23"/>
      <c r="K16" s="23">
        <v>1313217531</v>
      </c>
      <c r="L16" s="23"/>
      <c r="M16" s="23">
        <v>0</v>
      </c>
      <c r="N16" s="23"/>
      <c r="O16" s="23">
        <v>0</v>
      </c>
      <c r="P16" s="24"/>
      <c r="Q16" s="23">
        <v>10265072</v>
      </c>
      <c r="R16" s="23"/>
      <c r="S16" s="23">
        <v>13340</v>
      </c>
      <c r="T16" s="23"/>
      <c r="U16" s="23">
        <v>160515630034</v>
      </c>
      <c r="V16" s="23"/>
      <c r="W16" s="23">
        <v>136121290920</v>
      </c>
      <c r="X16" s="22"/>
      <c r="Y16" s="10">
        <f t="shared" si="0"/>
        <v>6.1720409534594021</v>
      </c>
    </row>
    <row r="17" spans="1:25" ht="40.15" customHeight="1" x14ac:dyDescent="0.4">
      <c r="A17" s="11" t="s">
        <v>44</v>
      </c>
      <c r="B17" s="7"/>
      <c r="C17" s="23">
        <v>1057965</v>
      </c>
      <c r="D17" s="23"/>
      <c r="E17" s="23">
        <v>44614920032</v>
      </c>
      <c r="F17" s="23"/>
      <c r="G17" s="23">
        <v>52667639021</v>
      </c>
      <c r="H17" s="23"/>
      <c r="I17" s="23">
        <v>457548</v>
      </c>
      <c r="J17" s="23"/>
      <c r="K17" s="23">
        <v>26949423358</v>
      </c>
      <c r="L17" s="23"/>
      <c r="M17" s="23">
        <v>0</v>
      </c>
      <c r="N17" s="23"/>
      <c r="O17" s="23">
        <v>0</v>
      </c>
      <c r="P17" s="24"/>
      <c r="Q17" s="23">
        <v>1515513</v>
      </c>
      <c r="R17" s="23"/>
      <c r="S17" s="23">
        <v>56100</v>
      </c>
      <c r="T17" s="23"/>
      <c r="U17" s="23">
        <v>71564343390</v>
      </c>
      <c r="V17" s="23"/>
      <c r="W17" s="23">
        <v>84514408638</v>
      </c>
      <c r="X17" s="22"/>
      <c r="Y17" s="10">
        <f t="shared" si="0"/>
        <v>3.8320705581443884</v>
      </c>
    </row>
    <row r="18" spans="1:25" ht="40.15" customHeight="1" x14ac:dyDescent="0.4">
      <c r="A18" s="11" t="s">
        <v>47</v>
      </c>
      <c r="B18" s="7"/>
      <c r="C18" s="23">
        <v>20731385</v>
      </c>
      <c r="D18" s="23"/>
      <c r="E18" s="23">
        <v>132325075034</v>
      </c>
      <c r="F18" s="23"/>
      <c r="G18" s="23">
        <v>87934477917</v>
      </c>
      <c r="H18" s="23"/>
      <c r="I18" s="23">
        <v>0</v>
      </c>
      <c r="J18" s="23"/>
      <c r="K18" s="23">
        <v>0</v>
      </c>
      <c r="L18" s="23"/>
      <c r="M18" s="23">
        <v>0</v>
      </c>
      <c r="N18" s="23"/>
      <c r="O18" s="23">
        <v>0</v>
      </c>
      <c r="P18" s="24"/>
      <c r="Q18" s="23">
        <v>20731385</v>
      </c>
      <c r="R18" s="23"/>
      <c r="S18" s="23">
        <v>4079</v>
      </c>
      <c r="T18" s="23"/>
      <c r="U18" s="23">
        <v>132325075034</v>
      </c>
      <c r="V18" s="23"/>
      <c r="W18" s="23">
        <v>84060167664</v>
      </c>
      <c r="X18" s="22"/>
      <c r="Y18" s="10">
        <f t="shared" si="0"/>
        <v>3.8114742658574228</v>
      </c>
    </row>
    <row r="19" spans="1:25" ht="40.15" customHeight="1" x14ac:dyDescent="0.4">
      <c r="A19" s="11" t="s">
        <v>40</v>
      </c>
      <c r="B19" s="7"/>
      <c r="C19" s="23">
        <v>16617157</v>
      </c>
      <c r="D19" s="23"/>
      <c r="E19" s="23">
        <v>50925782425</v>
      </c>
      <c r="F19" s="23"/>
      <c r="G19" s="23">
        <v>51669195216</v>
      </c>
      <c r="H19" s="23"/>
      <c r="I19" s="23">
        <v>8400000</v>
      </c>
      <c r="J19" s="23"/>
      <c r="K19" s="23">
        <v>26032816213</v>
      </c>
      <c r="L19" s="23"/>
      <c r="M19" s="23">
        <v>0</v>
      </c>
      <c r="N19" s="23"/>
      <c r="O19" s="23">
        <v>0</v>
      </c>
      <c r="P19" s="24"/>
      <c r="Q19" s="23">
        <v>25017157</v>
      </c>
      <c r="R19" s="23"/>
      <c r="S19" s="23">
        <v>3293</v>
      </c>
      <c r="T19" s="23"/>
      <c r="U19" s="23">
        <v>76958598638</v>
      </c>
      <c r="V19" s="23"/>
      <c r="W19" s="23">
        <v>81891328087</v>
      </c>
      <c r="X19" s="22"/>
      <c r="Y19" s="10">
        <f t="shared" si="0"/>
        <v>3.7131342736324395</v>
      </c>
    </row>
    <row r="20" spans="1:25" ht="40.15" customHeight="1" x14ac:dyDescent="0.4">
      <c r="A20" s="11" t="s">
        <v>50</v>
      </c>
      <c r="B20" s="7"/>
      <c r="C20" s="23">
        <v>16260612</v>
      </c>
      <c r="D20" s="23"/>
      <c r="E20" s="23">
        <v>72430489272</v>
      </c>
      <c r="F20" s="23"/>
      <c r="G20" s="23">
        <v>70102666712</v>
      </c>
      <c r="H20" s="23"/>
      <c r="I20" s="23">
        <v>1613394</v>
      </c>
      <c r="J20" s="23"/>
      <c r="K20" s="23">
        <v>7403433003</v>
      </c>
      <c r="L20" s="23"/>
      <c r="M20" s="23">
        <v>0</v>
      </c>
      <c r="N20" s="23"/>
      <c r="O20" s="23">
        <v>0</v>
      </c>
      <c r="P20" s="24"/>
      <c r="Q20" s="23">
        <v>17874006</v>
      </c>
      <c r="R20" s="23"/>
      <c r="S20" s="23">
        <v>4379</v>
      </c>
      <c r="T20" s="23"/>
      <c r="U20" s="23">
        <v>79833922275</v>
      </c>
      <c r="V20" s="23"/>
      <c r="W20" s="23">
        <v>77804564153</v>
      </c>
      <c r="X20" s="22"/>
      <c r="Y20" s="10">
        <f t="shared" si="0"/>
        <v>3.5278313412455207</v>
      </c>
    </row>
    <row r="21" spans="1:25" ht="40.15" customHeight="1" x14ac:dyDescent="0.4">
      <c r="A21" s="11" t="s">
        <v>34</v>
      </c>
      <c r="B21" s="7"/>
      <c r="C21" s="23">
        <v>45124995</v>
      </c>
      <c r="D21" s="23"/>
      <c r="E21" s="23">
        <v>136262036534</v>
      </c>
      <c r="F21" s="23"/>
      <c r="G21" s="23">
        <v>75089783142</v>
      </c>
      <c r="H21" s="23"/>
      <c r="I21" s="23">
        <v>0</v>
      </c>
      <c r="J21" s="23"/>
      <c r="K21" s="23">
        <v>0</v>
      </c>
      <c r="L21" s="23"/>
      <c r="M21" s="23">
        <v>0</v>
      </c>
      <c r="N21" s="23"/>
      <c r="O21" s="23">
        <v>0</v>
      </c>
      <c r="P21" s="24"/>
      <c r="Q21" s="23">
        <v>45124995</v>
      </c>
      <c r="R21" s="23"/>
      <c r="S21" s="23">
        <v>1704</v>
      </c>
      <c r="T21" s="23"/>
      <c r="U21" s="23">
        <v>136262036534</v>
      </c>
      <c r="V21" s="23"/>
      <c r="W21" s="23">
        <v>76435478180</v>
      </c>
      <c r="X21" s="22"/>
      <c r="Y21" s="10">
        <f t="shared" si="0"/>
        <v>3.4657539495527767</v>
      </c>
    </row>
    <row r="22" spans="1:25" ht="40.15" customHeight="1" x14ac:dyDescent="0.4">
      <c r="A22" s="11" t="s">
        <v>28</v>
      </c>
      <c r="B22" s="7"/>
      <c r="C22" s="23">
        <v>6335066</v>
      </c>
      <c r="D22" s="23"/>
      <c r="E22" s="23">
        <v>42017788923</v>
      </c>
      <c r="F22" s="23"/>
      <c r="G22" s="23">
        <v>74812783604</v>
      </c>
      <c r="H22" s="23"/>
      <c r="I22" s="23">
        <v>100000</v>
      </c>
      <c r="J22" s="23"/>
      <c r="K22" s="23">
        <v>1221132155</v>
      </c>
      <c r="L22" s="23"/>
      <c r="M22" s="23">
        <v>0</v>
      </c>
      <c r="N22" s="23"/>
      <c r="O22" s="23">
        <v>0</v>
      </c>
      <c r="P22" s="24"/>
      <c r="Q22" s="23">
        <v>6435066</v>
      </c>
      <c r="R22" s="23"/>
      <c r="S22" s="23">
        <v>11800</v>
      </c>
      <c r="T22" s="23"/>
      <c r="U22" s="23">
        <v>43238921078</v>
      </c>
      <c r="V22" s="23"/>
      <c r="W22" s="23">
        <v>75481972816</v>
      </c>
      <c r="X22" s="22"/>
      <c r="Y22" s="10">
        <f t="shared" si="0"/>
        <v>3.4225199035326725</v>
      </c>
    </row>
    <row r="23" spans="1:25" ht="40.15" customHeight="1" x14ac:dyDescent="0.4">
      <c r="A23" s="11" t="s">
        <v>49</v>
      </c>
      <c r="B23" s="7"/>
      <c r="C23" s="23">
        <v>9823776</v>
      </c>
      <c r="D23" s="23"/>
      <c r="E23" s="23">
        <v>93546030061</v>
      </c>
      <c r="F23" s="23"/>
      <c r="G23" s="23">
        <v>58006027724</v>
      </c>
      <c r="H23" s="23"/>
      <c r="I23" s="23">
        <v>2822072</v>
      </c>
      <c r="J23" s="23"/>
      <c r="K23" s="23">
        <v>17090704757</v>
      </c>
      <c r="L23" s="23"/>
      <c r="M23" s="23">
        <v>0</v>
      </c>
      <c r="N23" s="23"/>
      <c r="O23" s="23">
        <v>0</v>
      </c>
      <c r="P23" s="24"/>
      <c r="Q23" s="23">
        <v>12645848</v>
      </c>
      <c r="R23" s="23"/>
      <c r="S23" s="23">
        <v>5910</v>
      </c>
      <c r="T23" s="23"/>
      <c r="U23" s="23">
        <v>110636734818</v>
      </c>
      <c r="V23" s="23"/>
      <c r="W23" s="23">
        <v>74292276758</v>
      </c>
      <c r="X23" s="22"/>
      <c r="Y23" s="10">
        <f t="shared" si="0"/>
        <v>3.3685764480855696</v>
      </c>
    </row>
    <row r="24" spans="1:25" ht="40.15" customHeight="1" x14ac:dyDescent="0.4">
      <c r="A24" s="11" t="s">
        <v>19</v>
      </c>
      <c r="B24" s="7"/>
      <c r="C24" s="23">
        <v>180934158</v>
      </c>
      <c r="D24" s="23"/>
      <c r="E24" s="23">
        <v>127913846544</v>
      </c>
      <c r="F24" s="23"/>
      <c r="G24" s="23">
        <v>84533071887</v>
      </c>
      <c r="H24" s="23"/>
      <c r="I24" s="23">
        <v>0</v>
      </c>
      <c r="J24" s="23"/>
      <c r="K24" s="23">
        <v>0</v>
      </c>
      <c r="L24" s="23"/>
      <c r="M24" s="23">
        <v>-42345893</v>
      </c>
      <c r="N24" s="23"/>
      <c r="O24" s="23">
        <v>-18423723200</v>
      </c>
      <c r="P24" s="24"/>
      <c r="Q24" s="23">
        <v>138588265</v>
      </c>
      <c r="R24" s="23"/>
      <c r="S24" s="23">
        <v>464</v>
      </c>
      <c r="T24" s="23"/>
      <c r="U24" s="23">
        <v>97976845604</v>
      </c>
      <c r="V24" s="23"/>
      <c r="W24" s="23">
        <v>63922340477</v>
      </c>
      <c r="X24" s="22"/>
      <c r="Y24" s="10">
        <f t="shared" si="0"/>
        <v>2.898380558974349</v>
      </c>
    </row>
    <row r="25" spans="1:25" ht="40.15" customHeight="1" thickBot="1" x14ac:dyDescent="0.45">
      <c r="A25" s="11" t="s">
        <v>27</v>
      </c>
      <c r="B25" s="7"/>
      <c r="C25" s="25">
        <v>1787812</v>
      </c>
      <c r="D25" s="23"/>
      <c r="E25" s="25">
        <v>37931648768</v>
      </c>
      <c r="F25" s="23"/>
      <c r="G25" s="25">
        <v>49618712559</v>
      </c>
      <c r="H25" s="23"/>
      <c r="I25" s="25">
        <v>0</v>
      </c>
      <c r="J25" s="23"/>
      <c r="K25" s="25">
        <v>0</v>
      </c>
      <c r="L25" s="23"/>
      <c r="M25" s="25">
        <v>0</v>
      </c>
      <c r="N25" s="23"/>
      <c r="O25" s="25">
        <v>0</v>
      </c>
      <c r="P25" s="24"/>
      <c r="Q25" s="25">
        <v>1787812</v>
      </c>
      <c r="R25" s="23"/>
      <c r="S25" s="23">
        <v>31350</v>
      </c>
      <c r="T25" s="23"/>
      <c r="U25" s="25">
        <v>37931648768</v>
      </c>
      <c r="V25" s="23"/>
      <c r="W25" s="25">
        <v>55714421158</v>
      </c>
      <c r="X25" s="22"/>
      <c r="Y25" s="17">
        <f t="shared" si="0"/>
        <v>2.5262153096061821</v>
      </c>
    </row>
    <row r="26" spans="1:25" ht="40.15" customHeight="1" thickBot="1" x14ac:dyDescent="0.45">
      <c r="A26" s="12" t="s">
        <v>140</v>
      </c>
      <c r="B26" s="29"/>
      <c r="C26" s="30">
        <f>SUM(C11:C25)</f>
        <v>885384421</v>
      </c>
      <c r="D26" s="27"/>
      <c r="E26" s="30">
        <f>SUM(E11:E25)</f>
        <v>1752567321304</v>
      </c>
      <c r="F26" s="27"/>
      <c r="G26" s="30">
        <f>SUM(G11:G25)</f>
        <v>1490321187215</v>
      </c>
      <c r="H26" s="27"/>
      <c r="I26" s="30">
        <f>SUM(I11:I25)</f>
        <v>18768830</v>
      </c>
      <c r="J26" s="27"/>
      <c r="K26" s="30">
        <f>SUM(K11:K25)</f>
        <v>174576131745</v>
      </c>
      <c r="L26" s="27"/>
      <c r="M26" s="30">
        <f>SUM(M11:M25)</f>
        <v>-219553741</v>
      </c>
      <c r="N26" s="27"/>
      <c r="O26" s="30">
        <f>SUM(O11:O25)</f>
        <v>-92536066985</v>
      </c>
      <c r="P26" s="31"/>
      <c r="Q26" s="30">
        <f>SUM(Q11:Q25)</f>
        <v>684599510</v>
      </c>
      <c r="R26" s="27"/>
      <c r="S26" s="27"/>
      <c r="T26" s="27"/>
      <c r="U26" s="30">
        <f>SUM(U11:U25)</f>
        <v>1777840696832</v>
      </c>
      <c r="V26" s="27"/>
      <c r="W26" s="30">
        <f>SUM(W11:W25)</f>
        <v>1576723210877</v>
      </c>
      <c r="X26" s="13"/>
      <c r="Y26" s="32">
        <f>SUM(Y11:Y25)</f>
        <v>71.492124149206163</v>
      </c>
    </row>
    <row r="27" spans="1:25" ht="40.15" customHeight="1" x14ac:dyDescent="0.4">
      <c r="A27" s="11"/>
      <c r="B27" s="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  <c r="Q27" s="23"/>
      <c r="R27" s="23"/>
      <c r="S27" s="23"/>
      <c r="T27" s="23"/>
      <c r="U27" s="23"/>
      <c r="V27" s="23"/>
      <c r="W27" s="23"/>
      <c r="X27" s="22"/>
      <c r="Y27" s="10"/>
    </row>
    <row r="28" spans="1:25" ht="40.15" customHeight="1" x14ac:dyDescent="0.4">
      <c r="A28" s="86" t="s">
        <v>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ht="40.15" customHeight="1" x14ac:dyDescent="0.4">
      <c r="A29" s="86" t="s">
        <v>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ht="40.15" customHeight="1" x14ac:dyDescent="0.4">
      <c r="A30" s="86" t="s">
        <v>136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ht="40.15" customHeight="1" x14ac:dyDescent="0.4">
      <c r="A31" s="11"/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4"/>
      <c r="Q31" s="23"/>
      <c r="R31" s="23"/>
      <c r="S31" s="23"/>
      <c r="T31" s="23"/>
      <c r="U31" s="23"/>
      <c r="V31" s="23"/>
      <c r="W31" s="23"/>
      <c r="X31" s="22"/>
      <c r="Y31" s="10"/>
    </row>
    <row r="32" spans="1:25" ht="40.15" customHeight="1" x14ac:dyDescent="0.4">
      <c r="A32" s="88" t="s">
        <v>142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</row>
    <row r="33" spans="1:25" ht="40.15" customHeight="1" x14ac:dyDescent="0.4">
      <c r="A33" s="8"/>
      <c r="B33" s="8"/>
      <c r="C33" s="89" t="s">
        <v>139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1:25" ht="40.15" customHeight="1" thickBot="1" x14ac:dyDescent="0.7">
      <c r="A34" s="21"/>
      <c r="B34" s="21"/>
      <c r="C34" s="87" t="s">
        <v>2</v>
      </c>
      <c r="D34" s="87"/>
      <c r="E34" s="87"/>
      <c r="F34" s="87"/>
      <c r="G34" s="87"/>
      <c r="H34" s="21"/>
      <c r="I34" s="87" t="s">
        <v>3</v>
      </c>
      <c r="J34" s="87"/>
      <c r="K34" s="87"/>
      <c r="L34" s="87"/>
      <c r="M34" s="87"/>
      <c r="N34" s="87"/>
      <c r="O34" s="87"/>
      <c r="P34" s="21"/>
      <c r="Q34" s="87" t="s">
        <v>4</v>
      </c>
      <c r="R34" s="87"/>
      <c r="S34" s="87"/>
      <c r="T34" s="87"/>
      <c r="U34" s="87"/>
      <c r="V34" s="87"/>
      <c r="W34" s="87"/>
      <c r="X34" s="87"/>
      <c r="Y34" s="87"/>
    </row>
    <row r="35" spans="1:25" ht="40.15" customHeight="1" thickBot="1" x14ac:dyDescent="0.7">
      <c r="A35" s="90" t="s">
        <v>7</v>
      </c>
      <c r="B35" s="21"/>
      <c r="C35" s="90" t="s">
        <v>8</v>
      </c>
      <c r="D35" s="21"/>
      <c r="E35" s="90" t="s">
        <v>9</v>
      </c>
      <c r="F35" s="21"/>
      <c r="G35" s="90" t="s">
        <v>10</v>
      </c>
      <c r="H35" s="21"/>
      <c r="I35" s="87" t="s">
        <v>5</v>
      </c>
      <c r="J35" s="87"/>
      <c r="K35" s="87"/>
      <c r="L35" s="21"/>
      <c r="M35" s="87" t="s">
        <v>6</v>
      </c>
      <c r="N35" s="87"/>
      <c r="O35" s="87"/>
      <c r="P35" s="21"/>
      <c r="Q35" s="90" t="s">
        <v>8</v>
      </c>
      <c r="R35" s="21"/>
      <c r="S35" s="91" t="s">
        <v>12</v>
      </c>
      <c r="T35" s="21"/>
      <c r="U35" s="90" t="s">
        <v>9</v>
      </c>
      <c r="V35" s="21"/>
      <c r="W35" s="90" t="s">
        <v>10</v>
      </c>
      <c r="X35" s="21"/>
      <c r="Y35" s="91" t="s">
        <v>13</v>
      </c>
    </row>
    <row r="36" spans="1:25" ht="40.15" customHeight="1" thickBot="1" x14ac:dyDescent="0.7">
      <c r="A36" s="87"/>
      <c r="B36" s="21"/>
      <c r="C36" s="87"/>
      <c r="D36" s="21"/>
      <c r="E36" s="87"/>
      <c r="F36" s="21"/>
      <c r="G36" s="87"/>
      <c r="H36" s="21"/>
      <c r="I36" s="19" t="s">
        <v>8</v>
      </c>
      <c r="J36" s="21"/>
      <c r="K36" s="19" t="s">
        <v>9</v>
      </c>
      <c r="L36" s="21"/>
      <c r="M36" s="19" t="s">
        <v>8</v>
      </c>
      <c r="N36" s="21"/>
      <c r="O36" s="19" t="s">
        <v>11</v>
      </c>
      <c r="P36" s="21"/>
      <c r="Q36" s="87"/>
      <c r="R36" s="21"/>
      <c r="S36" s="92"/>
      <c r="T36" s="21"/>
      <c r="U36" s="87"/>
      <c r="V36" s="21"/>
      <c r="W36" s="87"/>
      <c r="X36" s="21"/>
      <c r="Y36" s="92"/>
    </row>
    <row r="37" spans="1:25" ht="40.15" customHeight="1" x14ac:dyDescent="0.4">
      <c r="A37" s="12" t="s">
        <v>141</v>
      </c>
      <c r="B37" s="29"/>
      <c r="C37" s="27">
        <f>SUM(C26)</f>
        <v>885384421</v>
      </c>
      <c r="D37" s="27"/>
      <c r="E37" s="27">
        <f>SUM(E26)</f>
        <v>1752567321304</v>
      </c>
      <c r="F37" s="27"/>
      <c r="G37" s="27">
        <f>SUM(G26)</f>
        <v>1490321187215</v>
      </c>
      <c r="H37" s="27"/>
      <c r="I37" s="27">
        <f>SUM(I26)</f>
        <v>18768830</v>
      </c>
      <c r="J37" s="27"/>
      <c r="K37" s="27">
        <f>SUM(K26)</f>
        <v>174576131745</v>
      </c>
      <c r="L37" s="27"/>
      <c r="M37" s="27">
        <f>SUM(M26)</f>
        <v>-219553741</v>
      </c>
      <c r="N37" s="27"/>
      <c r="O37" s="27">
        <f>SUM(O26)</f>
        <v>-92536066985</v>
      </c>
      <c r="P37" s="31"/>
      <c r="Q37" s="27">
        <f>SUM(Q26)</f>
        <v>684599510</v>
      </c>
      <c r="R37" s="27"/>
      <c r="S37" s="27"/>
      <c r="T37" s="27"/>
      <c r="U37" s="27">
        <f>SUM(U26)</f>
        <v>1777840696832</v>
      </c>
      <c r="V37" s="27"/>
      <c r="W37" s="27">
        <f>SUM(W26)</f>
        <v>1576723210877</v>
      </c>
      <c r="X37" s="13"/>
      <c r="Y37" s="33">
        <f>SUM(Y26)</f>
        <v>71.492124149206163</v>
      </c>
    </row>
    <row r="38" spans="1:25" ht="40.15" customHeight="1" x14ac:dyDescent="0.4">
      <c r="A38" s="11" t="s">
        <v>36</v>
      </c>
      <c r="B38" s="7"/>
      <c r="C38" s="23">
        <v>12704704</v>
      </c>
      <c r="D38" s="23"/>
      <c r="E38" s="23">
        <v>49146367151</v>
      </c>
      <c r="F38" s="23"/>
      <c r="G38" s="23">
        <v>51349965371</v>
      </c>
      <c r="H38" s="23"/>
      <c r="I38" s="23">
        <v>400000</v>
      </c>
      <c r="J38" s="23"/>
      <c r="K38" s="23">
        <v>1686363460</v>
      </c>
      <c r="L38" s="23"/>
      <c r="M38" s="23">
        <v>0</v>
      </c>
      <c r="N38" s="23"/>
      <c r="O38" s="23">
        <v>0</v>
      </c>
      <c r="P38" s="24"/>
      <c r="Q38" s="23">
        <v>13104704</v>
      </c>
      <c r="R38" s="23"/>
      <c r="S38" s="23">
        <v>4194</v>
      </c>
      <c r="T38" s="23"/>
      <c r="U38" s="23">
        <v>50832730611</v>
      </c>
      <c r="V38" s="23"/>
      <c r="W38" s="23">
        <v>54634109860</v>
      </c>
      <c r="X38" s="22"/>
      <c r="Y38" s="10">
        <f t="shared" si="0"/>
        <v>2.477231601556722</v>
      </c>
    </row>
    <row r="39" spans="1:25" ht="40.15" customHeight="1" x14ac:dyDescent="0.4">
      <c r="A39" s="11" t="s">
        <v>22</v>
      </c>
      <c r="B39" s="7"/>
      <c r="C39" s="23">
        <v>5200000</v>
      </c>
      <c r="D39" s="23"/>
      <c r="E39" s="23">
        <v>17187134774</v>
      </c>
      <c r="F39" s="23"/>
      <c r="G39" s="23">
        <v>13031200260</v>
      </c>
      <c r="H39" s="23"/>
      <c r="I39" s="23">
        <v>12998980</v>
      </c>
      <c r="J39" s="23"/>
      <c r="K39" s="23">
        <v>31278834697</v>
      </c>
      <c r="L39" s="23"/>
      <c r="M39" s="23">
        <v>0</v>
      </c>
      <c r="N39" s="23"/>
      <c r="O39" s="23">
        <v>0</v>
      </c>
      <c r="P39" s="24"/>
      <c r="Q39" s="23">
        <v>18198980</v>
      </c>
      <c r="R39" s="23"/>
      <c r="S39" s="23">
        <v>2400</v>
      </c>
      <c r="T39" s="23"/>
      <c r="U39" s="23">
        <v>48465969471</v>
      </c>
      <c r="V39" s="23"/>
      <c r="W39" s="23">
        <v>43417670565</v>
      </c>
      <c r="X39" s="22"/>
      <c r="Y39" s="10">
        <f t="shared" si="0"/>
        <v>1.9686533900745995</v>
      </c>
    </row>
    <row r="40" spans="1:25" ht="40.15" customHeight="1" x14ac:dyDescent="0.4">
      <c r="A40" s="11" t="s">
        <v>25</v>
      </c>
      <c r="B40" s="7"/>
      <c r="C40" s="23">
        <v>8795966</v>
      </c>
      <c r="D40" s="23"/>
      <c r="E40" s="23">
        <v>44847587025</v>
      </c>
      <c r="F40" s="23"/>
      <c r="G40" s="23">
        <v>35569086849</v>
      </c>
      <c r="H40" s="23"/>
      <c r="I40" s="23">
        <v>0</v>
      </c>
      <c r="J40" s="23"/>
      <c r="K40" s="23">
        <v>0</v>
      </c>
      <c r="L40" s="23"/>
      <c r="M40" s="23">
        <v>0</v>
      </c>
      <c r="N40" s="23"/>
      <c r="O40" s="23">
        <v>0</v>
      </c>
      <c r="P40" s="24"/>
      <c r="Q40" s="23">
        <v>8795966</v>
      </c>
      <c r="R40" s="23"/>
      <c r="S40" s="23">
        <v>4026</v>
      </c>
      <c r="T40" s="23"/>
      <c r="U40" s="23">
        <v>44847587025</v>
      </c>
      <c r="V40" s="23"/>
      <c r="W40" s="23">
        <v>35201854389</v>
      </c>
      <c r="X40" s="22"/>
      <c r="Y40" s="10">
        <f t="shared" si="0"/>
        <v>1.5961300797118727</v>
      </c>
    </row>
    <row r="41" spans="1:25" ht="40.15" customHeight="1" x14ac:dyDescent="0.4">
      <c r="A41" s="11" t="s">
        <v>55</v>
      </c>
      <c r="B41" s="7"/>
      <c r="C41" s="23">
        <v>0</v>
      </c>
      <c r="D41" s="23"/>
      <c r="E41" s="23">
        <v>0</v>
      </c>
      <c r="F41" s="23"/>
      <c r="G41" s="23">
        <v>0</v>
      </c>
      <c r="H41" s="23"/>
      <c r="I41" s="23">
        <v>500000</v>
      </c>
      <c r="J41" s="23"/>
      <c r="K41" s="23">
        <v>35639831484</v>
      </c>
      <c r="L41" s="23"/>
      <c r="M41" s="23">
        <v>0</v>
      </c>
      <c r="N41" s="23"/>
      <c r="O41" s="23">
        <v>0</v>
      </c>
      <c r="P41" s="24"/>
      <c r="Q41" s="23">
        <v>500000</v>
      </c>
      <c r="R41" s="23"/>
      <c r="S41" s="23">
        <v>69750</v>
      </c>
      <c r="T41" s="23"/>
      <c r="U41" s="23">
        <v>35639831484</v>
      </c>
      <c r="V41" s="23"/>
      <c r="W41" s="23">
        <v>34667493750</v>
      </c>
      <c r="X41" s="22"/>
      <c r="Y41" s="10">
        <f t="shared" si="0"/>
        <v>1.5719009842813638</v>
      </c>
    </row>
    <row r="42" spans="1:25" ht="40.15" customHeight="1" x14ac:dyDescent="0.4">
      <c r="A42" s="11" t="s">
        <v>43</v>
      </c>
      <c r="B42" s="7"/>
      <c r="C42" s="23">
        <v>41994168</v>
      </c>
      <c r="D42" s="23"/>
      <c r="E42" s="23">
        <v>62642422278</v>
      </c>
      <c r="F42" s="23"/>
      <c r="G42" s="23">
        <v>34606026938</v>
      </c>
      <c r="H42" s="23"/>
      <c r="I42" s="23">
        <v>0</v>
      </c>
      <c r="J42" s="23"/>
      <c r="K42" s="23">
        <v>0</v>
      </c>
      <c r="L42" s="23"/>
      <c r="M42" s="23">
        <v>0</v>
      </c>
      <c r="N42" s="23"/>
      <c r="O42" s="23">
        <v>0</v>
      </c>
      <c r="P42" s="24"/>
      <c r="Q42" s="23">
        <v>41994168</v>
      </c>
      <c r="R42" s="23"/>
      <c r="S42" s="23">
        <v>828</v>
      </c>
      <c r="T42" s="23"/>
      <c r="U42" s="23">
        <v>62642422278</v>
      </c>
      <c r="V42" s="23"/>
      <c r="W42" s="23">
        <v>34564282635</v>
      </c>
      <c r="X42" s="22"/>
      <c r="Y42" s="10">
        <f t="shared" si="0"/>
        <v>1.5672211636278366</v>
      </c>
    </row>
    <row r="43" spans="1:25" ht="40.15" customHeight="1" x14ac:dyDescent="0.4">
      <c r="A43" s="11" t="s">
        <v>45</v>
      </c>
      <c r="B43" s="7"/>
      <c r="C43" s="23">
        <v>12280743</v>
      </c>
      <c r="D43" s="23"/>
      <c r="E43" s="23">
        <v>38109582156</v>
      </c>
      <c r="F43" s="23"/>
      <c r="G43" s="23">
        <v>30287235668</v>
      </c>
      <c r="H43" s="23"/>
      <c r="I43" s="23">
        <v>1200000</v>
      </c>
      <c r="J43" s="23"/>
      <c r="K43" s="23">
        <v>3067243743</v>
      </c>
      <c r="L43" s="23"/>
      <c r="M43" s="23">
        <v>0</v>
      </c>
      <c r="N43" s="23"/>
      <c r="O43" s="23">
        <v>0</v>
      </c>
      <c r="P43" s="24"/>
      <c r="Q43" s="23">
        <v>13480743</v>
      </c>
      <c r="R43" s="23"/>
      <c r="S43" s="23">
        <v>2575</v>
      </c>
      <c r="T43" s="23"/>
      <c r="U43" s="23">
        <v>41176825899</v>
      </c>
      <c r="V43" s="23"/>
      <c r="W43" s="23">
        <v>34506371391</v>
      </c>
      <c r="X43" s="22"/>
      <c r="Y43" s="10">
        <f t="shared" si="0"/>
        <v>1.5645953395027636</v>
      </c>
    </row>
    <row r="44" spans="1:25" ht="40.15" customHeight="1" x14ac:dyDescent="0.4">
      <c r="A44" s="11" t="s">
        <v>30</v>
      </c>
      <c r="B44" s="7"/>
      <c r="C44" s="23">
        <v>1235120</v>
      </c>
      <c r="D44" s="23"/>
      <c r="E44" s="23">
        <v>7713843268</v>
      </c>
      <c r="F44" s="23"/>
      <c r="G44" s="23">
        <v>8839951459</v>
      </c>
      <c r="H44" s="23"/>
      <c r="I44" s="23">
        <v>3600000</v>
      </c>
      <c r="J44" s="23"/>
      <c r="K44" s="23">
        <v>24971151607</v>
      </c>
      <c r="L44" s="23"/>
      <c r="M44" s="23">
        <v>0</v>
      </c>
      <c r="N44" s="23"/>
      <c r="O44" s="23">
        <v>0</v>
      </c>
      <c r="P44" s="24"/>
      <c r="Q44" s="23">
        <v>4835120</v>
      </c>
      <c r="R44" s="23"/>
      <c r="S44" s="23">
        <v>6670</v>
      </c>
      <c r="T44" s="23"/>
      <c r="U44" s="23">
        <v>32684994875</v>
      </c>
      <c r="V44" s="23"/>
      <c r="W44" s="23">
        <v>32058361410</v>
      </c>
      <c r="X44" s="22"/>
      <c r="Y44" s="10">
        <f t="shared" si="0"/>
        <v>1.4535971425631737</v>
      </c>
    </row>
    <row r="45" spans="1:25" ht="40.15" customHeight="1" x14ac:dyDescent="0.4">
      <c r="A45" s="11" t="s">
        <v>42</v>
      </c>
      <c r="B45" s="7"/>
      <c r="C45" s="23">
        <v>22555535</v>
      </c>
      <c r="D45" s="23"/>
      <c r="E45" s="23">
        <v>46887297551</v>
      </c>
      <c r="F45" s="23"/>
      <c r="G45" s="23">
        <v>30134266937</v>
      </c>
      <c r="H45" s="23"/>
      <c r="I45" s="23">
        <v>0</v>
      </c>
      <c r="J45" s="23"/>
      <c r="K45" s="23">
        <v>0</v>
      </c>
      <c r="L45" s="23"/>
      <c r="M45" s="23">
        <v>0</v>
      </c>
      <c r="N45" s="23"/>
      <c r="O45" s="23">
        <v>0</v>
      </c>
      <c r="P45" s="24"/>
      <c r="Q45" s="23">
        <v>22555535</v>
      </c>
      <c r="R45" s="23"/>
      <c r="S45" s="23">
        <v>1395</v>
      </c>
      <c r="T45" s="23"/>
      <c r="U45" s="23">
        <v>46887297551</v>
      </c>
      <c r="V45" s="23"/>
      <c r="W45" s="23">
        <v>31277754745</v>
      </c>
      <c r="X45" s="22"/>
      <c r="Y45" s="10">
        <f t="shared" si="0"/>
        <v>1.4182027066717677</v>
      </c>
    </row>
    <row r="46" spans="1:25" ht="40.15" customHeight="1" x14ac:dyDescent="0.4">
      <c r="A46" s="11" t="s">
        <v>20</v>
      </c>
      <c r="B46" s="7"/>
      <c r="C46" s="23">
        <v>1300000</v>
      </c>
      <c r="D46" s="23"/>
      <c r="E46" s="23">
        <v>22071154154</v>
      </c>
      <c r="F46" s="23"/>
      <c r="G46" s="23">
        <v>30820520250</v>
      </c>
      <c r="H46" s="23"/>
      <c r="I46" s="23">
        <v>0</v>
      </c>
      <c r="J46" s="23"/>
      <c r="K46" s="23">
        <v>0</v>
      </c>
      <c r="L46" s="23"/>
      <c r="M46" s="23">
        <v>0</v>
      </c>
      <c r="N46" s="23"/>
      <c r="O46" s="23">
        <v>0</v>
      </c>
      <c r="P46" s="24"/>
      <c r="Q46" s="23">
        <v>1300000</v>
      </c>
      <c r="R46" s="23"/>
      <c r="S46" s="23">
        <v>23000</v>
      </c>
      <c r="T46" s="23"/>
      <c r="U46" s="23">
        <v>22071154154</v>
      </c>
      <c r="V46" s="23"/>
      <c r="W46" s="23">
        <v>29722095000</v>
      </c>
      <c r="X46" s="22"/>
      <c r="Y46" s="10">
        <f t="shared" si="0"/>
        <v>1.3476656467387176</v>
      </c>
    </row>
    <row r="47" spans="1:25" ht="40.15" customHeight="1" x14ac:dyDescent="0.4">
      <c r="A47" s="11" t="s">
        <v>32</v>
      </c>
      <c r="B47" s="7"/>
      <c r="C47" s="23">
        <v>13000000</v>
      </c>
      <c r="D47" s="23"/>
      <c r="E47" s="23">
        <v>47328935293</v>
      </c>
      <c r="F47" s="23"/>
      <c r="G47" s="23">
        <v>31040205300</v>
      </c>
      <c r="H47" s="23"/>
      <c r="I47" s="23">
        <v>0</v>
      </c>
      <c r="J47" s="23"/>
      <c r="K47" s="23">
        <v>0</v>
      </c>
      <c r="L47" s="23"/>
      <c r="M47" s="23">
        <v>0</v>
      </c>
      <c r="N47" s="23"/>
      <c r="O47" s="23">
        <v>0</v>
      </c>
      <c r="P47" s="24"/>
      <c r="Q47" s="23">
        <v>13000000</v>
      </c>
      <c r="R47" s="23"/>
      <c r="S47" s="23">
        <v>2175</v>
      </c>
      <c r="T47" s="23"/>
      <c r="U47" s="23">
        <v>47328935293</v>
      </c>
      <c r="V47" s="23"/>
      <c r="W47" s="23">
        <v>28106763750</v>
      </c>
      <c r="X47" s="22"/>
      <c r="Y47" s="10">
        <f t="shared" si="0"/>
        <v>1.274422948546396</v>
      </c>
    </row>
    <row r="48" spans="1:25" ht="40.15" customHeight="1" x14ac:dyDescent="0.4">
      <c r="A48" s="11" t="s">
        <v>35</v>
      </c>
      <c r="B48" s="7"/>
      <c r="C48" s="23">
        <v>3718545</v>
      </c>
      <c r="D48" s="23"/>
      <c r="E48" s="23">
        <v>27509019894</v>
      </c>
      <c r="F48" s="23"/>
      <c r="G48" s="23">
        <v>24950832686</v>
      </c>
      <c r="H48" s="23"/>
      <c r="I48" s="23">
        <v>0</v>
      </c>
      <c r="J48" s="23"/>
      <c r="K48" s="23">
        <v>0</v>
      </c>
      <c r="L48" s="23"/>
      <c r="M48" s="23">
        <v>0</v>
      </c>
      <c r="N48" s="23"/>
      <c r="O48" s="23">
        <v>0</v>
      </c>
      <c r="P48" s="24"/>
      <c r="Q48" s="23">
        <v>3718545</v>
      </c>
      <c r="R48" s="23"/>
      <c r="S48" s="23">
        <v>6760</v>
      </c>
      <c r="T48" s="23"/>
      <c r="U48" s="23">
        <v>27509019894</v>
      </c>
      <c r="V48" s="23"/>
      <c r="W48" s="23">
        <v>24987796883</v>
      </c>
      <c r="X48" s="22"/>
      <c r="Y48" s="10">
        <f t="shared" si="0"/>
        <v>1.1330020796617433</v>
      </c>
    </row>
    <row r="49" spans="1:25" ht="40.15" customHeight="1" x14ac:dyDescent="0.4">
      <c r="A49" s="11" t="s">
        <v>48</v>
      </c>
      <c r="B49" s="7"/>
      <c r="C49" s="23">
        <v>2078693</v>
      </c>
      <c r="D49" s="23"/>
      <c r="E49" s="23">
        <v>18842880176</v>
      </c>
      <c r="F49" s="23"/>
      <c r="G49" s="23">
        <v>19712738369</v>
      </c>
      <c r="H49" s="23"/>
      <c r="I49" s="23">
        <v>0</v>
      </c>
      <c r="J49" s="23"/>
      <c r="K49" s="23">
        <v>0</v>
      </c>
      <c r="L49" s="23"/>
      <c r="M49" s="23">
        <v>0</v>
      </c>
      <c r="N49" s="23"/>
      <c r="O49" s="23">
        <v>0</v>
      </c>
      <c r="P49" s="24"/>
      <c r="Q49" s="23">
        <v>2078693</v>
      </c>
      <c r="R49" s="23"/>
      <c r="S49" s="23">
        <v>10810</v>
      </c>
      <c r="T49" s="23"/>
      <c r="U49" s="23">
        <v>18842880176</v>
      </c>
      <c r="V49" s="23"/>
      <c r="W49" s="23">
        <v>22336970835</v>
      </c>
      <c r="X49" s="22"/>
      <c r="Y49" s="10">
        <f t="shared" si="0"/>
        <v>1.0128077528362029</v>
      </c>
    </row>
    <row r="50" spans="1:25" ht="40.15" customHeight="1" x14ac:dyDescent="0.4">
      <c r="A50" s="11" t="s">
        <v>24</v>
      </c>
      <c r="B50" s="7"/>
      <c r="C50" s="23">
        <v>2287342</v>
      </c>
      <c r="D50" s="23"/>
      <c r="E50" s="23">
        <v>33019977109</v>
      </c>
      <c r="F50" s="23"/>
      <c r="G50" s="23">
        <v>13869767122</v>
      </c>
      <c r="H50" s="23"/>
      <c r="I50" s="23">
        <v>773859</v>
      </c>
      <c r="J50" s="23"/>
      <c r="K50" s="23">
        <v>4972861539</v>
      </c>
      <c r="L50" s="23"/>
      <c r="M50" s="23">
        <v>0</v>
      </c>
      <c r="N50" s="23"/>
      <c r="O50" s="23">
        <v>0</v>
      </c>
      <c r="P50" s="24"/>
      <c r="Q50" s="23">
        <v>3061201</v>
      </c>
      <c r="R50" s="23"/>
      <c r="S50" s="23">
        <v>6260</v>
      </c>
      <c r="T50" s="23"/>
      <c r="U50" s="23">
        <v>37992838648</v>
      </c>
      <c r="V50" s="23"/>
      <c r="W50" s="23">
        <v>19049097706</v>
      </c>
      <c r="X50" s="22"/>
      <c r="Y50" s="10">
        <f t="shared" si="0"/>
        <v>0.86372829976303855</v>
      </c>
    </row>
    <row r="51" spans="1:25" ht="40.15" customHeight="1" x14ac:dyDescent="0.4">
      <c r="A51" s="11" t="s">
        <v>143</v>
      </c>
      <c r="C51" s="23">
        <v>92000000</v>
      </c>
      <c r="D51" s="23"/>
      <c r="E51" s="23">
        <v>5521421400</v>
      </c>
      <c r="F51" s="23"/>
      <c r="G51" s="23">
        <v>5518578600</v>
      </c>
      <c r="H51" s="23"/>
      <c r="I51" s="23">
        <v>183000000</v>
      </c>
      <c r="J51" s="23"/>
      <c r="K51" s="23">
        <v>11282904600</v>
      </c>
      <c r="L51" s="23"/>
      <c r="M51" s="23">
        <v>0</v>
      </c>
      <c r="N51" s="23"/>
      <c r="O51" s="23">
        <v>0</v>
      </c>
      <c r="P51" s="24"/>
      <c r="Q51" s="23">
        <v>275000000</v>
      </c>
      <c r="R51" s="23"/>
      <c r="S51" s="23">
        <v>68</v>
      </c>
      <c r="T51" s="23"/>
      <c r="U51" s="23">
        <v>16804326000</v>
      </c>
      <c r="V51" s="23"/>
      <c r="W51" s="23">
        <v>18695184750</v>
      </c>
      <c r="X51" s="22"/>
      <c r="Y51" s="10">
        <f t="shared" si="0"/>
        <v>0.8476811021231363</v>
      </c>
    </row>
    <row r="52" spans="1:25" ht="40.15" customHeight="1" thickBot="1" x14ac:dyDescent="0.45">
      <c r="A52" s="11" t="s">
        <v>51</v>
      </c>
      <c r="B52" s="7"/>
      <c r="C52" s="25">
        <v>0</v>
      </c>
      <c r="D52" s="23"/>
      <c r="E52" s="25">
        <v>0</v>
      </c>
      <c r="F52" s="23"/>
      <c r="G52" s="25">
        <v>0</v>
      </c>
      <c r="H52" s="23"/>
      <c r="I52" s="25">
        <v>600000</v>
      </c>
      <c r="J52" s="23"/>
      <c r="K52" s="25">
        <v>18614257964</v>
      </c>
      <c r="L52" s="23"/>
      <c r="M52" s="25">
        <v>0</v>
      </c>
      <c r="N52" s="23"/>
      <c r="O52" s="25">
        <v>0</v>
      </c>
      <c r="P52" s="24"/>
      <c r="Q52" s="25">
        <v>600000</v>
      </c>
      <c r="R52" s="23"/>
      <c r="S52" s="23">
        <v>29480</v>
      </c>
      <c r="T52" s="23"/>
      <c r="U52" s="25">
        <v>18614257964</v>
      </c>
      <c r="V52" s="23"/>
      <c r="W52" s="25">
        <v>17582756400</v>
      </c>
      <c r="X52" s="22"/>
      <c r="Y52" s="17">
        <f t="shared" si="0"/>
        <v>0.79724113576971367</v>
      </c>
    </row>
    <row r="53" spans="1:25" ht="40.15" customHeight="1" thickBot="1" x14ac:dyDescent="0.45">
      <c r="A53" s="12" t="s">
        <v>140</v>
      </c>
      <c r="B53" s="7"/>
      <c r="C53" s="30">
        <f>SUM(C37:C52)</f>
        <v>1104535237</v>
      </c>
      <c r="D53" s="27"/>
      <c r="E53" s="30">
        <f>SUM(E37:E52)</f>
        <v>2173394943533</v>
      </c>
      <c r="F53" s="27"/>
      <c r="G53" s="30">
        <f>SUM(G37:G52)</f>
        <v>1820051563024</v>
      </c>
      <c r="H53" s="27"/>
      <c r="I53" s="30">
        <f>SUM(I37:I52)</f>
        <v>221841669</v>
      </c>
      <c r="J53" s="27"/>
      <c r="K53" s="30">
        <f>SUM(K37:K52)</f>
        <v>306089580839</v>
      </c>
      <c r="L53" s="27"/>
      <c r="M53" s="30">
        <f>SUM(M37:M52)</f>
        <v>-219553741</v>
      </c>
      <c r="N53" s="27"/>
      <c r="O53" s="30">
        <f>SUM(O37:O52)</f>
        <v>-92536066985</v>
      </c>
      <c r="P53" s="31"/>
      <c r="Q53" s="30">
        <f>SUM(Q37:Q52)</f>
        <v>1106823165</v>
      </c>
      <c r="R53" s="27"/>
      <c r="S53" s="27"/>
      <c r="T53" s="27"/>
      <c r="U53" s="30">
        <f>SUM(U37:U52)</f>
        <v>2330181768155</v>
      </c>
      <c r="V53" s="27"/>
      <c r="W53" s="30">
        <f>SUM(W37:W52)</f>
        <v>2037531774946</v>
      </c>
      <c r="X53" s="13"/>
      <c r="Y53" s="32">
        <f>SUM(Y37:Y52)</f>
        <v>92.386205522635208</v>
      </c>
    </row>
    <row r="54" spans="1:25" ht="40.15" customHeight="1" x14ac:dyDescent="0.4">
      <c r="A54" s="11"/>
      <c r="B54" s="7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4"/>
      <c r="Q54" s="23"/>
      <c r="R54" s="23"/>
      <c r="S54" s="23"/>
      <c r="T54" s="23"/>
      <c r="U54" s="23"/>
      <c r="V54" s="23"/>
      <c r="W54" s="23"/>
      <c r="X54" s="22"/>
      <c r="Y54" s="10"/>
    </row>
    <row r="55" spans="1:25" ht="40.15" customHeight="1" x14ac:dyDescent="0.4">
      <c r="A55" s="86" t="s">
        <v>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ht="40.15" customHeight="1" x14ac:dyDescent="0.4">
      <c r="A56" s="86" t="s">
        <v>1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ht="40.15" customHeight="1" x14ac:dyDescent="0.4">
      <c r="A57" s="86" t="s">
        <v>136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ht="40.15" customHeight="1" x14ac:dyDescent="0.4">
      <c r="A58" s="11"/>
      <c r="B58" s="7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4"/>
      <c r="Q58" s="23"/>
      <c r="R58" s="23"/>
      <c r="S58" s="23"/>
      <c r="T58" s="23"/>
      <c r="U58" s="23"/>
      <c r="V58" s="23"/>
      <c r="W58" s="23"/>
      <c r="X58" s="22"/>
      <c r="Y58" s="10"/>
    </row>
    <row r="59" spans="1:25" ht="40.15" customHeight="1" x14ac:dyDescent="0.4">
      <c r="A59" s="88" t="s">
        <v>142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ht="40.15" customHeight="1" x14ac:dyDescent="0.4">
      <c r="A60" s="8"/>
      <c r="B60" s="8"/>
      <c r="C60" s="89" t="s">
        <v>139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5" ht="40.15" customHeight="1" thickBot="1" x14ac:dyDescent="0.7">
      <c r="A61" s="21"/>
      <c r="B61" s="21"/>
      <c r="C61" s="87" t="s">
        <v>2</v>
      </c>
      <c r="D61" s="87"/>
      <c r="E61" s="87"/>
      <c r="F61" s="87"/>
      <c r="G61" s="87"/>
      <c r="H61" s="21"/>
      <c r="I61" s="87" t="s">
        <v>3</v>
      </c>
      <c r="J61" s="87"/>
      <c r="K61" s="87"/>
      <c r="L61" s="87"/>
      <c r="M61" s="87"/>
      <c r="N61" s="87"/>
      <c r="O61" s="87"/>
      <c r="P61" s="21"/>
      <c r="Q61" s="87" t="s">
        <v>4</v>
      </c>
      <c r="R61" s="87"/>
      <c r="S61" s="87"/>
      <c r="T61" s="87"/>
      <c r="U61" s="87"/>
      <c r="V61" s="87"/>
      <c r="W61" s="87"/>
      <c r="X61" s="87"/>
      <c r="Y61" s="87"/>
    </row>
    <row r="62" spans="1:25" ht="40.15" customHeight="1" thickBot="1" x14ac:dyDescent="0.7">
      <c r="A62" s="90" t="s">
        <v>7</v>
      </c>
      <c r="B62" s="21"/>
      <c r="C62" s="90" t="s">
        <v>8</v>
      </c>
      <c r="D62" s="21"/>
      <c r="E62" s="90" t="s">
        <v>9</v>
      </c>
      <c r="F62" s="21"/>
      <c r="G62" s="90" t="s">
        <v>10</v>
      </c>
      <c r="H62" s="21"/>
      <c r="I62" s="87" t="s">
        <v>5</v>
      </c>
      <c r="J62" s="87"/>
      <c r="K62" s="87"/>
      <c r="L62" s="21"/>
      <c r="M62" s="87" t="s">
        <v>6</v>
      </c>
      <c r="N62" s="87"/>
      <c r="O62" s="87"/>
      <c r="P62" s="21"/>
      <c r="Q62" s="90" t="s">
        <v>8</v>
      </c>
      <c r="R62" s="21"/>
      <c r="S62" s="91" t="s">
        <v>12</v>
      </c>
      <c r="T62" s="21"/>
      <c r="U62" s="90" t="s">
        <v>9</v>
      </c>
      <c r="V62" s="21"/>
      <c r="W62" s="90" t="s">
        <v>10</v>
      </c>
      <c r="X62" s="21"/>
      <c r="Y62" s="91" t="s">
        <v>13</v>
      </c>
    </row>
    <row r="63" spans="1:25" ht="40.15" customHeight="1" thickBot="1" x14ac:dyDescent="0.7">
      <c r="A63" s="87"/>
      <c r="B63" s="21"/>
      <c r="C63" s="87"/>
      <c r="D63" s="21"/>
      <c r="E63" s="87"/>
      <c r="F63" s="21"/>
      <c r="G63" s="87"/>
      <c r="H63" s="21"/>
      <c r="I63" s="19" t="s">
        <v>8</v>
      </c>
      <c r="J63" s="21"/>
      <c r="K63" s="19" t="s">
        <v>9</v>
      </c>
      <c r="L63" s="21"/>
      <c r="M63" s="19" t="s">
        <v>8</v>
      </c>
      <c r="N63" s="21"/>
      <c r="O63" s="19" t="s">
        <v>11</v>
      </c>
      <c r="P63" s="21"/>
      <c r="Q63" s="87"/>
      <c r="R63" s="21"/>
      <c r="S63" s="92"/>
      <c r="T63" s="21"/>
      <c r="U63" s="87"/>
      <c r="V63" s="21"/>
      <c r="W63" s="87"/>
      <c r="X63" s="21"/>
      <c r="Y63" s="92"/>
    </row>
    <row r="64" spans="1:25" ht="40.15" customHeight="1" x14ac:dyDescent="0.4">
      <c r="A64" s="12" t="s">
        <v>141</v>
      </c>
      <c r="B64" s="7"/>
      <c r="C64" s="27">
        <f>SUM(C53)</f>
        <v>1104535237</v>
      </c>
      <c r="D64" s="27"/>
      <c r="E64" s="27">
        <f>SUM(E53)</f>
        <v>2173394943533</v>
      </c>
      <c r="F64" s="27"/>
      <c r="G64" s="27">
        <f>SUM(G53)</f>
        <v>1820051563024</v>
      </c>
      <c r="H64" s="27"/>
      <c r="I64" s="27">
        <f>SUM(I53)</f>
        <v>221841669</v>
      </c>
      <c r="J64" s="27"/>
      <c r="K64" s="27">
        <f>SUM(K53)</f>
        <v>306089580839</v>
      </c>
      <c r="L64" s="27"/>
      <c r="M64" s="27">
        <f>SUM(M53)</f>
        <v>-219553741</v>
      </c>
      <c r="N64" s="27"/>
      <c r="O64" s="27">
        <f>SUM(O53)</f>
        <v>-92536066985</v>
      </c>
      <c r="P64" s="31"/>
      <c r="Q64" s="27">
        <f>SUM(Q53)</f>
        <v>1106823165</v>
      </c>
      <c r="R64" s="27"/>
      <c r="S64" s="27"/>
      <c r="T64" s="27"/>
      <c r="U64" s="27">
        <f>SUM(U53)</f>
        <v>2330181768155</v>
      </c>
      <c r="V64" s="27"/>
      <c r="W64" s="27">
        <f>SUM(W53)</f>
        <v>2037531774946</v>
      </c>
      <c r="X64" s="13"/>
      <c r="Y64" s="33">
        <f>SUM(Y53)</f>
        <v>92.386205522635208</v>
      </c>
    </row>
    <row r="65" spans="1:25" ht="40.15" customHeight="1" x14ac:dyDescent="0.4">
      <c r="A65" s="11" t="s">
        <v>52</v>
      </c>
      <c r="B65" s="7"/>
      <c r="C65" s="23">
        <v>0</v>
      </c>
      <c r="D65" s="23"/>
      <c r="E65" s="23">
        <v>0</v>
      </c>
      <c r="F65" s="23"/>
      <c r="G65" s="23">
        <v>0</v>
      </c>
      <c r="H65" s="23"/>
      <c r="I65" s="23">
        <v>165777</v>
      </c>
      <c r="J65" s="23"/>
      <c r="K65" s="23">
        <v>12997969096</v>
      </c>
      <c r="L65" s="23"/>
      <c r="M65" s="23">
        <v>0</v>
      </c>
      <c r="N65" s="23"/>
      <c r="O65" s="23">
        <v>0</v>
      </c>
      <c r="P65" s="24"/>
      <c r="Q65" s="23">
        <v>165777</v>
      </c>
      <c r="R65" s="23"/>
      <c r="S65" s="23">
        <v>76820</v>
      </c>
      <c r="T65" s="23"/>
      <c r="U65" s="23">
        <v>12997969096</v>
      </c>
      <c r="V65" s="23"/>
      <c r="W65" s="23">
        <v>12659215954</v>
      </c>
      <c r="X65" s="22"/>
      <c r="Y65" s="10">
        <f t="shared" si="0"/>
        <v>0.57399690216495514</v>
      </c>
    </row>
    <row r="66" spans="1:25" ht="40.15" customHeight="1" x14ac:dyDescent="0.4">
      <c r="A66" s="11" t="s">
        <v>21</v>
      </c>
      <c r="B66" s="7"/>
      <c r="C66" s="23">
        <v>2120722</v>
      </c>
      <c r="D66" s="23"/>
      <c r="E66" s="23">
        <v>26937977020</v>
      </c>
      <c r="F66" s="23"/>
      <c r="G66" s="23">
        <v>11974029039</v>
      </c>
      <c r="H66" s="23"/>
      <c r="I66" s="23">
        <v>0</v>
      </c>
      <c r="J66" s="23"/>
      <c r="K66" s="23">
        <v>0</v>
      </c>
      <c r="L66" s="23"/>
      <c r="M66" s="23">
        <v>0</v>
      </c>
      <c r="N66" s="23"/>
      <c r="O66" s="23">
        <v>0</v>
      </c>
      <c r="P66" s="24"/>
      <c r="Q66" s="23">
        <v>2120722</v>
      </c>
      <c r="R66" s="23"/>
      <c r="S66" s="23">
        <v>5900</v>
      </c>
      <c r="T66" s="23"/>
      <c r="U66" s="23">
        <v>26937977020</v>
      </c>
      <c r="V66" s="23"/>
      <c r="W66" s="23">
        <v>12437811854</v>
      </c>
      <c r="X66" s="22"/>
      <c r="Y66" s="10">
        <f t="shared" si="0"/>
        <v>0.56395794967465773</v>
      </c>
    </row>
    <row r="67" spans="1:25" ht="40.15" customHeight="1" x14ac:dyDescent="0.4">
      <c r="A67" s="11" t="s">
        <v>39</v>
      </c>
      <c r="B67" s="7"/>
      <c r="C67" s="23">
        <v>1000000</v>
      </c>
      <c r="D67" s="23"/>
      <c r="E67" s="23">
        <v>14585231339</v>
      </c>
      <c r="F67" s="23"/>
      <c r="G67" s="23">
        <v>7872876000</v>
      </c>
      <c r="H67" s="23"/>
      <c r="I67" s="23">
        <v>0</v>
      </c>
      <c r="J67" s="23"/>
      <c r="K67" s="23">
        <v>0</v>
      </c>
      <c r="L67" s="23"/>
      <c r="M67" s="23">
        <v>0</v>
      </c>
      <c r="N67" s="23"/>
      <c r="O67" s="23">
        <v>0</v>
      </c>
      <c r="P67" s="24"/>
      <c r="Q67" s="23">
        <v>1000000</v>
      </c>
      <c r="R67" s="23"/>
      <c r="S67" s="23">
        <v>7340</v>
      </c>
      <c r="T67" s="23"/>
      <c r="U67" s="23">
        <v>14585231339</v>
      </c>
      <c r="V67" s="23"/>
      <c r="W67" s="23">
        <v>7296327000</v>
      </c>
      <c r="X67" s="22"/>
      <c r="Y67" s="10">
        <f t="shared" si="0"/>
        <v>0.3308316336810096</v>
      </c>
    </row>
    <row r="68" spans="1:25" ht="40.15" customHeight="1" x14ac:dyDescent="0.4">
      <c r="A68" s="11" t="s">
        <v>54</v>
      </c>
      <c r="B68" s="7"/>
      <c r="C68" s="23">
        <v>0</v>
      </c>
      <c r="D68" s="23"/>
      <c r="E68" s="23">
        <v>0</v>
      </c>
      <c r="F68" s="23"/>
      <c r="G68" s="23">
        <v>0</v>
      </c>
      <c r="H68" s="23"/>
      <c r="I68" s="23">
        <v>54115</v>
      </c>
      <c r="J68" s="23"/>
      <c r="K68" s="23">
        <v>7363102463</v>
      </c>
      <c r="L68" s="23"/>
      <c r="M68" s="23">
        <v>0</v>
      </c>
      <c r="N68" s="23"/>
      <c r="O68" s="23">
        <v>0</v>
      </c>
      <c r="P68" s="24"/>
      <c r="Q68" s="23">
        <v>54115</v>
      </c>
      <c r="R68" s="23"/>
      <c r="S68" s="23">
        <v>133510</v>
      </c>
      <c r="T68" s="23"/>
      <c r="U68" s="23">
        <v>7363102463</v>
      </c>
      <c r="V68" s="23"/>
      <c r="W68" s="23">
        <v>7181905532</v>
      </c>
      <c r="X68" s="22"/>
      <c r="Y68" s="10">
        <f t="shared" si="0"/>
        <v>0.32564351078210174</v>
      </c>
    </row>
    <row r="69" spans="1:25" ht="40.15" customHeight="1" x14ac:dyDescent="0.4">
      <c r="A69" s="11" t="s">
        <v>53</v>
      </c>
      <c r="B69" s="7"/>
      <c r="C69" s="23">
        <v>0</v>
      </c>
      <c r="D69" s="23"/>
      <c r="E69" s="23">
        <v>0</v>
      </c>
      <c r="F69" s="23"/>
      <c r="G69" s="23">
        <v>0</v>
      </c>
      <c r="H69" s="23"/>
      <c r="I69" s="23">
        <v>392907</v>
      </c>
      <c r="J69" s="23"/>
      <c r="K69" s="23">
        <v>6528136794</v>
      </c>
      <c r="L69" s="23"/>
      <c r="M69" s="23">
        <v>0</v>
      </c>
      <c r="N69" s="23"/>
      <c r="O69" s="23">
        <v>0</v>
      </c>
      <c r="P69" s="24"/>
      <c r="Q69" s="23">
        <v>392907</v>
      </c>
      <c r="R69" s="23"/>
      <c r="S69" s="23">
        <v>17190</v>
      </c>
      <c r="T69" s="23"/>
      <c r="U69" s="23">
        <v>6528136794</v>
      </c>
      <c r="V69" s="23"/>
      <c r="W69" s="23">
        <v>6713884605</v>
      </c>
      <c r="X69" s="22"/>
      <c r="Y69" s="10">
        <f t="shared" si="0"/>
        <v>0.30442240489193123</v>
      </c>
    </row>
    <row r="70" spans="1:25" ht="40.15" customHeight="1" x14ac:dyDescent="0.4">
      <c r="A70" s="11" t="s">
        <v>144</v>
      </c>
      <c r="C70" s="23">
        <v>160000000</v>
      </c>
      <c r="D70" s="23"/>
      <c r="E70" s="23">
        <v>8002059979</v>
      </c>
      <c r="F70" s="23"/>
      <c r="G70" s="23">
        <v>7198146000</v>
      </c>
      <c r="H70" s="23"/>
      <c r="I70" s="23">
        <v>0</v>
      </c>
      <c r="J70" s="23"/>
      <c r="K70" s="23">
        <v>0</v>
      </c>
      <c r="L70" s="23"/>
      <c r="M70" s="23">
        <v>0</v>
      </c>
      <c r="N70" s="23"/>
      <c r="O70" s="23">
        <v>0</v>
      </c>
      <c r="P70" s="24"/>
      <c r="Q70" s="23">
        <v>160000000</v>
      </c>
      <c r="R70" s="23"/>
      <c r="S70" s="23">
        <v>28</v>
      </c>
      <c r="T70" s="23"/>
      <c r="U70" s="23">
        <v>8002059979</v>
      </c>
      <c r="V70" s="23"/>
      <c r="W70" s="23">
        <v>4478846400</v>
      </c>
      <c r="X70" s="22"/>
      <c r="Y70" s="10">
        <f t="shared" si="0"/>
        <v>0.20308082018778878</v>
      </c>
    </row>
    <row r="71" spans="1:25" ht="40.15" customHeight="1" x14ac:dyDescent="0.4">
      <c r="A71" s="11" t="s">
        <v>145</v>
      </c>
      <c r="B71" s="7"/>
      <c r="C71" s="23">
        <v>0</v>
      </c>
      <c r="D71" s="23"/>
      <c r="E71" s="23">
        <v>0</v>
      </c>
      <c r="F71" s="23"/>
      <c r="G71" s="23">
        <v>0</v>
      </c>
      <c r="H71" s="23"/>
      <c r="I71" s="23">
        <v>103132000</v>
      </c>
      <c r="J71" s="23"/>
      <c r="K71" s="23">
        <v>2230692780</v>
      </c>
      <c r="L71" s="23"/>
      <c r="M71" s="23">
        <v>0</v>
      </c>
      <c r="N71" s="23"/>
      <c r="O71" s="23">
        <v>0</v>
      </c>
      <c r="P71" s="24"/>
      <c r="Q71" s="23">
        <v>103132000</v>
      </c>
      <c r="R71" s="23"/>
      <c r="S71" s="23">
        <v>42</v>
      </c>
      <c r="T71" s="23"/>
      <c r="U71" s="23">
        <v>2230692780</v>
      </c>
      <c r="V71" s="23"/>
      <c r="W71" s="23">
        <v>4330428627</v>
      </c>
      <c r="X71" s="22"/>
      <c r="Y71" s="10">
        <f t="shared" si="0"/>
        <v>0.19635122948977224</v>
      </c>
    </row>
    <row r="72" spans="1:25" ht="40.15" customHeight="1" x14ac:dyDescent="0.4">
      <c r="A72" s="11" t="s">
        <v>41</v>
      </c>
      <c r="B72" s="7"/>
      <c r="C72" s="23">
        <v>317986</v>
      </c>
      <c r="D72" s="23"/>
      <c r="E72" s="23">
        <v>2252159852</v>
      </c>
      <c r="F72" s="23"/>
      <c r="G72" s="23">
        <v>1713229389</v>
      </c>
      <c r="H72" s="23"/>
      <c r="I72" s="23">
        <v>0</v>
      </c>
      <c r="J72" s="23"/>
      <c r="K72" s="23">
        <v>0</v>
      </c>
      <c r="L72" s="23"/>
      <c r="M72" s="23">
        <v>0</v>
      </c>
      <c r="N72" s="23"/>
      <c r="O72" s="23">
        <v>0</v>
      </c>
      <c r="P72" s="24"/>
      <c r="Q72" s="23">
        <v>317986</v>
      </c>
      <c r="R72" s="23"/>
      <c r="S72" s="23">
        <v>5170</v>
      </c>
      <c r="T72" s="23"/>
      <c r="U72" s="23">
        <v>2252159852</v>
      </c>
      <c r="V72" s="23"/>
      <c r="W72" s="23">
        <v>1634205893</v>
      </c>
      <c r="X72" s="22"/>
      <c r="Y72" s="10">
        <f t="shared" si="0"/>
        <v>7.409851632915071E-2</v>
      </c>
    </row>
    <row r="73" spans="1:25" ht="40.15" customHeight="1" x14ac:dyDescent="0.4">
      <c r="A73" s="11" t="s">
        <v>29</v>
      </c>
      <c r="B73" s="7"/>
      <c r="C73" s="23">
        <v>527172</v>
      </c>
      <c r="D73" s="23"/>
      <c r="E73" s="23">
        <v>1357120748</v>
      </c>
      <c r="F73" s="23"/>
      <c r="G73" s="23">
        <v>1254540571</v>
      </c>
      <c r="H73" s="23"/>
      <c r="I73" s="23">
        <v>0</v>
      </c>
      <c r="J73" s="23"/>
      <c r="K73" s="23">
        <v>0</v>
      </c>
      <c r="L73" s="23"/>
      <c r="M73" s="23">
        <v>0</v>
      </c>
      <c r="N73" s="23"/>
      <c r="O73" s="23">
        <v>0</v>
      </c>
      <c r="P73" s="24"/>
      <c r="Q73" s="23">
        <v>527172</v>
      </c>
      <c r="R73" s="23"/>
      <c r="S73" s="23">
        <v>2381</v>
      </c>
      <c r="T73" s="23"/>
      <c r="U73" s="23">
        <v>1357120748</v>
      </c>
      <c r="V73" s="23"/>
      <c r="W73" s="23">
        <v>1247728112</v>
      </c>
      <c r="X73" s="22"/>
      <c r="Y73" s="10">
        <f t="shared" si="0"/>
        <v>5.657475736527183E-2</v>
      </c>
    </row>
    <row r="74" spans="1:25" ht="40.15" customHeight="1" x14ac:dyDescent="0.4">
      <c r="A74" s="11" t="s">
        <v>16</v>
      </c>
      <c r="B74" s="7"/>
      <c r="C74" s="23">
        <v>1626935</v>
      </c>
      <c r="D74" s="23"/>
      <c r="E74" s="23">
        <v>5004134075</v>
      </c>
      <c r="F74" s="23"/>
      <c r="G74" s="23">
        <v>3549874147</v>
      </c>
      <c r="H74" s="23"/>
      <c r="I74" s="23">
        <v>0</v>
      </c>
      <c r="J74" s="23"/>
      <c r="K74" s="23">
        <v>0</v>
      </c>
      <c r="L74" s="23"/>
      <c r="M74" s="23">
        <v>-1604530</v>
      </c>
      <c r="N74" s="23"/>
      <c r="O74" s="23">
        <v>-3577945290</v>
      </c>
      <c r="P74" s="24"/>
      <c r="Q74" s="23">
        <v>22405</v>
      </c>
      <c r="R74" s="23"/>
      <c r="S74" s="23">
        <v>2132</v>
      </c>
      <c r="T74" s="23"/>
      <c r="U74" s="23">
        <v>68913401</v>
      </c>
      <c r="V74" s="23"/>
      <c r="W74" s="23">
        <v>47483243</v>
      </c>
      <c r="X74" s="22"/>
      <c r="Y74" s="10">
        <f t="shared" si="0"/>
        <v>2.1529954529398644E-3</v>
      </c>
    </row>
    <row r="75" spans="1:25" ht="40.15" customHeight="1" x14ac:dyDescent="0.4">
      <c r="A75" s="11" t="s">
        <v>18</v>
      </c>
      <c r="B75" s="7"/>
      <c r="C75" s="23">
        <v>1750000</v>
      </c>
      <c r="D75" s="23"/>
      <c r="E75" s="23">
        <v>3893782344</v>
      </c>
      <c r="F75" s="23"/>
      <c r="G75" s="23">
        <v>6180754387</v>
      </c>
      <c r="H75" s="23"/>
      <c r="I75" s="23">
        <v>0</v>
      </c>
      <c r="J75" s="23"/>
      <c r="K75" s="23">
        <v>0</v>
      </c>
      <c r="L75" s="23"/>
      <c r="M75" s="23">
        <v>-1750000</v>
      </c>
      <c r="N75" s="23"/>
      <c r="O75" s="23">
        <v>-5869368245</v>
      </c>
      <c r="P75" s="24"/>
      <c r="Q75" s="23">
        <v>0</v>
      </c>
      <c r="R75" s="23"/>
      <c r="S75" s="23">
        <v>0</v>
      </c>
      <c r="T75" s="23"/>
      <c r="U75" s="23">
        <v>0</v>
      </c>
      <c r="V75" s="23"/>
      <c r="W75" s="23">
        <v>0</v>
      </c>
      <c r="X75" s="22"/>
      <c r="Y75" s="10">
        <f t="shared" si="0"/>
        <v>0</v>
      </c>
    </row>
    <row r="76" spans="1:25" ht="40.15" customHeight="1" x14ac:dyDescent="0.4">
      <c r="A76" s="11" t="s">
        <v>31</v>
      </c>
      <c r="B76" s="7"/>
      <c r="C76" s="23">
        <v>170853</v>
      </c>
      <c r="D76" s="23"/>
      <c r="E76" s="23">
        <v>608389939</v>
      </c>
      <c r="F76" s="23"/>
      <c r="G76" s="23">
        <v>589332393</v>
      </c>
      <c r="H76" s="23"/>
      <c r="I76" s="23">
        <v>0</v>
      </c>
      <c r="J76" s="23"/>
      <c r="K76" s="23">
        <v>0</v>
      </c>
      <c r="L76" s="23"/>
      <c r="M76" s="23">
        <v>-170853</v>
      </c>
      <c r="N76" s="23"/>
      <c r="O76" s="23">
        <v>-618591280</v>
      </c>
      <c r="P76" s="24"/>
      <c r="Q76" s="23">
        <v>0</v>
      </c>
      <c r="R76" s="23"/>
      <c r="S76" s="23">
        <v>0</v>
      </c>
      <c r="T76" s="23"/>
      <c r="U76" s="23">
        <v>0</v>
      </c>
      <c r="V76" s="23"/>
      <c r="W76" s="23">
        <v>0</v>
      </c>
      <c r="X76" s="22"/>
      <c r="Y76" s="10">
        <f t="shared" si="0"/>
        <v>0</v>
      </c>
    </row>
    <row r="77" spans="1:25" ht="40.15" customHeight="1" x14ac:dyDescent="0.4">
      <c r="A77" s="11" t="s">
        <v>37</v>
      </c>
      <c r="B77" s="7"/>
      <c r="C77" s="23">
        <v>88779989</v>
      </c>
      <c r="D77" s="23"/>
      <c r="E77" s="23">
        <v>45515093352</v>
      </c>
      <c r="F77" s="23"/>
      <c r="G77" s="23">
        <v>25769510435</v>
      </c>
      <c r="H77" s="23"/>
      <c r="I77" s="23">
        <v>0</v>
      </c>
      <c r="J77" s="23"/>
      <c r="K77" s="23">
        <v>0</v>
      </c>
      <c r="L77" s="23"/>
      <c r="M77" s="23">
        <v>-88779989</v>
      </c>
      <c r="N77" s="23"/>
      <c r="O77" s="23">
        <v>-24803519130</v>
      </c>
      <c r="P77" s="24"/>
      <c r="Q77" s="23">
        <v>0</v>
      </c>
      <c r="R77" s="23"/>
      <c r="S77" s="23">
        <v>0</v>
      </c>
      <c r="T77" s="23"/>
      <c r="U77" s="23">
        <v>0</v>
      </c>
      <c r="V77" s="23"/>
      <c r="W77" s="23">
        <v>0</v>
      </c>
      <c r="X77" s="22"/>
      <c r="Y77" s="10">
        <f t="shared" si="0"/>
        <v>0</v>
      </c>
    </row>
    <row r="78" spans="1:25" ht="40.15" customHeight="1" x14ac:dyDescent="0.4">
      <c r="A78" s="11" t="s">
        <v>146</v>
      </c>
      <c r="B78" s="7"/>
      <c r="C78" s="23">
        <v>0</v>
      </c>
      <c r="D78" s="23"/>
      <c r="E78" s="23">
        <v>0</v>
      </c>
      <c r="F78" s="23"/>
      <c r="G78" s="23">
        <v>0</v>
      </c>
      <c r="H78" s="23"/>
      <c r="I78" s="23">
        <v>303000000</v>
      </c>
      <c r="J78" s="23"/>
      <c r="K78" s="23">
        <v>6921780496</v>
      </c>
      <c r="L78" s="23"/>
      <c r="M78" s="23">
        <v>-303000000</v>
      </c>
      <c r="N78" s="23"/>
      <c r="O78" s="23">
        <v>0</v>
      </c>
      <c r="P78" s="24"/>
      <c r="Q78" s="23">
        <v>0</v>
      </c>
      <c r="R78" s="23"/>
      <c r="S78" s="23">
        <v>0</v>
      </c>
      <c r="T78" s="23"/>
      <c r="U78" s="23">
        <v>0</v>
      </c>
      <c r="V78" s="23"/>
      <c r="W78" s="23">
        <v>0</v>
      </c>
      <c r="X78" s="22"/>
      <c r="Y78" s="10">
        <f t="shared" si="0"/>
        <v>0</v>
      </c>
    </row>
    <row r="79" spans="1:25" ht="40.15" customHeight="1" thickBot="1" x14ac:dyDescent="0.45">
      <c r="A79" s="11" t="s">
        <v>147</v>
      </c>
      <c r="B79" s="7"/>
      <c r="C79" s="25">
        <v>0</v>
      </c>
      <c r="D79" s="23"/>
      <c r="E79" s="25">
        <v>0</v>
      </c>
      <c r="F79" s="23"/>
      <c r="G79" s="25">
        <v>0</v>
      </c>
      <c r="H79" s="23"/>
      <c r="I79" s="25">
        <v>103000000</v>
      </c>
      <c r="J79" s="23"/>
      <c r="K79" s="25">
        <v>309079077</v>
      </c>
      <c r="L79" s="23"/>
      <c r="M79" s="25">
        <v>-103000000</v>
      </c>
      <c r="N79" s="23"/>
      <c r="O79" s="25">
        <v>0</v>
      </c>
      <c r="P79" s="24"/>
      <c r="Q79" s="25">
        <v>0</v>
      </c>
      <c r="R79" s="23"/>
      <c r="S79" s="23">
        <v>0</v>
      </c>
      <c r="T79" s="23"/>
      <c r="U79" s="25">
        <v>0</v>
      </c>
      <c r="V79" s="23"/>
      <c r="W79" s="25">
        <v>0</v>
      </c>
      <c r="X79" s="22"/>
      <c r="Y79" s="17">
        <f t="shared" si="0"/>
        <v>0</v>
      </c>
    </row>
    <row r="80" spans="1:25" ht="40.15" customHeight="1" thickBot="1" x14ac:dyDescent="0.45">
      <c r="A80" s="12" t="s">
        <v>57</v>
      </c>
      <c r="B80" s="13"/>
      <c r="C80" s="26">
        <f>SUM(C64:C79)</f>
        <v>1360828894</v>
      </c>
      <c r="D80" s="27"/>
      <c r="E80" s="26">
        <f>SUM(E64:E79)</f>
        <v>2281550892181</v>
      </c>
      <c r="F80" s="27"/>
      <c r="G80" s="26">
        <f>SUM(G64:G79)</f>
        <v>1886153855385</v>
      </c>
      <c r="H80" s="27"/>
      <c r="I80" s="26">
        <f>SUM(I64:I79)</f>
        <v>731586468</v>
      </c>
      <c r="J80" s="27"/>
      <c r="K80" s="26">
        <f>SUM(K64:K79)</f>
        <v>342440341545</v>
      </c>
      <c r="L80" s="27"/>
      <c r="M80" s="26">
        <f>SUM(M64:M79)</f>
        <v>-717859113</v>
      </c>
      <c r="N80" s="27"/>
      <c r="O80" s="26">
        <f>SUM(O64:O79)</f>
        <v>-127405490930</v>
      </c>
      <c r="P80" s="27"/>
      <c r="Q80" s="26">
        <f>SUM(Q64:Q79)</f>
        <v>1374556249</v>
      </c>
      <c r="R80" s="27"/>
      <c r="S80" s="27"/>
      <c r="T80" s="27"/>
      <c r="U80" s="26">
        <f>SUM(U64:U79)</f>
        <v>2412505131627</v>
      </c>
      <c r="V80" s="27"/>
      <c r="W80" s="26">
        <f>SUM(W64:W79)</f>
        <v>2095559612166</v>
      </c>
      <c r="X80" s="13"/>
      <c r="Y80" s="15">
        <f>SUM(Y64:Y79)</f>
        <v>95.0173162426548</v>
      </c>
    </row>
    <row r="81" spans="3:25" ht="16.5" thickTop="1" x14ac:dyDescent="0.4"/>
    <row r="82" spans="3:25" ht="22.5" x14ac:dyDescent="0.4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Y82" s="10"/>
    </row>
    <row r="83" spans="3:25" ht="22.5" x14ac:dyDescent="0.4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Y83" s="10"/>
    </row>
    <row r="84" spans="3:25" ht="22.5" x14ac:dyDescent="0.4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3:25" ht="22.5" x14ac:dyDescent="0.4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7" spans="3:25" x14ac:dyDescent="0.4">
      <c r="W87" s="78"/>
    </row>
    <row r="88" spans="3:25" x14ac:dyDescent="0.4">
      <c r="W88" s="78"/>
    </row>
    <row r="89" spans="3:25" x14ac:dyDescent="0.4">
      <c r="U89" s="78"/>
    </row>
    <row r="90" spans="3:25" x14ac:dyDescent="0.4">
      <c r="U90" s="78"/>
    </row>
    <row r="91" spans="3:25" x14ac:dyDescent="0.4">
      <c r="U91" s="78"/>
    </row>
    <row r="92" spans="3:25" x14ac:dyDescent="0.4">
      <c r="U92" s="78"/>
    </row>
  </sheetData>
  <sortState xmlns:xlrd2="http://schemas.microsoft.com/office/spreadsheetml/2017/richdata2" ref="A11:Y79">
    <sortCondition descending="1" ref="W11:W79"/>
  </sortState>
  <mergeCells count="58">
    <mergeCell ref="A55:Y55"/>
    <mergeCell ref="A57:Y57"/>
    <mergeCell ref="A59:Y59"/>
    <mergeCell ref="C60:Y60"/>
    <mergeCell ref="C61:G61"/>
    <mergeCell ref="I61:O61"/>
    <mergeCell ref="Q61:Y61"/>
    <mergeCell ref="U62:U63"/>
    <mergeCell ref="W62:W63"/>
    <mergeCell ref="A62:A63"/>
    <mergeCell ref="C62:C63"/>
    <mergeCell ref="E62:E63"/>
    <mergeCell ref="G62:G63"/>
    <mergeCell ref="I62:K62"/>
    <mergeCell ref="Y62:Y63"/>
    <mergeCell ref="A56:Y56"/>
    <mergeCell ref="A35:A36"/>
    <mergeCell ref="C35:C36"/>
    <mergeCell ref="E35:E36"/>
    <mergeCell ref="G35:G36"/>
    <mergeCell ref="I35:K35"/>
    <mergeCell ref="M35:O35"/>
    <mergeCell ref="Q35:Q36"/>
    <mergeCell ref="S35:S36"/>
    <mergeCell ref="U35:U36"/>
    <mergeCell ref="W35:W36"/>
    <mergeCell ref="Y35:Y36"/>
    <mergeCell ref="M62:O62"/>
    <mergeCell ref="Q62:Q63"/>
    <mergeCell ref="S62:S63"/>
    <mergeCell ref="A1:Y1"/>
    <mergeCell ref="A2:Y2"/>
    <mergeCell ref="A3:Y3"/>
    <mergeCell ref="A9:A10"/>
    <mergeCell ref="C9:C10"/>
    <mergeCell ref="Y9:Y10"/>
    <mergeCell ref="W9:W10"/>
    <mergeCell ref="U9:U10"/>
    <mergeCell ref="S9:S10"/>
    <mergeCell ref="Q9:Q10"/>
    <mergeCell ref="G9:G10"/>
    <mergeCell ref="E9:E10"/>
    <mergeCell ref="A5:Y5"/>
    <mergeCell ref="A6:Y6"/>
    <mergeCell ref="C7:Y7"/>
    <mergeCell ref="A32:Y32"/>
    <mergeCell ref="C33:Y33"/>
    <mergeCell ref="C34:G34"/>
    <mergeCell ref="I34:O34"/>
    <mergeCell ref="Q34:Y34"/>
    <mergeCell ref="A28:Y28"/>
    <mergeCell ref="A30:Y30"/>
    <mergeCell ref="I9:K9"/>
    <mergeCell ref="M9:O9"/>
    <mergeCell ref="C8:G8"/>
    <mergeCell ref="I8:O8"/>
    <mergeCell ref="Q8:Y8"/>
    <mergeCell ref="A29:Y29"/>
  </mergeCells>
  <pageMargins left="0.39" right="0.39" top="0.39" bottom="0.39" header="0" footer="0"/>
  <pageSetup paperSize="9" scale="47" fitToHeight="0" orientation="landscape" r:id="rId1"/>
  <rowBreaks count="2" manualBreakCount="2">
    <brk id="26" max="25" man="1"/>
    <brk id="53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"/>
  <sheetViews>
    <sheetView rightToLeft="1" view="pageBreakPreview" zoomScale="86" zoomScaleNormal="100" zoomScaleSheetLayoutView="86" workbookViewId="0">
      <selection activeCell="I16" sqref="I16"/>
    </sheetView>
  </sheetViews>
  <sheetFormatPr defaultColWidth="8.85546875" defaultRowHeight="12.75" x14ac:dyDescent="0.2"/>
  <cols>
    <col min="1" max="1" width="40.5703125" style="41" bestFit="1" customWidth="1"/>
    <col min="2" max="2" width="1.28515625" style="41" customWidth="1"/>
    <col min="3" max="3" width="14.7109375" style="41" customWidth="1"/>
    <col min="4" max="4" width="1.28515625" style="41" customWidth="1"/>
    <col min="5" max="5" width="14.28515625" style="41" bestFit="1" customWidth="1"/>
    <col min="6" max="6" width="1.28515625" style="41" customWidth="1"/>
    <col min="7" max="7" width="14.85546875" style="41" bestFit="1" customWidth="1"/>
    <col min="8" max="8" width="1.28515625" style="41" customWidth="1"/>
    <col min="9" max="9" width="14.7109375" style="41" bestFit="1" customWidth="1"/>
    <col min="10" max="10" width="1.28515625" style="41" customWidth="1"/>
    <col min="11" max="11" width="14.28515625" style="41" bestFit="1" customWidth="1"/>
    <col min="12" max="12" width="1.28515625" style="41" customWidth="1"/>
    <col min="13" max="13" width="15" style="41" customWidth="1"/>
    <col min="14" max="14" width="1.28515625" style="41" customWidth="1"/>
    <col min="15" max="15" width="14.28515625" style="41" bestFit="1" customWidth="1"/>
    <col min="16" max="16" width="1.28515625" style="41" customWidth="1"/>
    <col min="17" max="17" width="15.140625" style="41" bestFit="1" customWidth="1"/>
    <col min="18" max="18" width="1.28515625" style="41" customWidth="1"/>
    <col min="19" max="19" width="14.7109375" style="41" bestFit="1" customWidth="1"/>
    <col min="20" max="20" width="1.28515625" style="41" customWidth="1"/>
    <col min="21" max="21" width="14.28515625" style="41" bestFit="1" customWidth="1"/>
    <col min="22" max="22" width="1.28515625" style="41" customWidth="1"/>
    <col min="23" max="16384" width="8.85546875" style="41"/>
  </cols>
  <sheetData>
    <row r="1" spans="1:22" ht="39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40"/>
    </row>
    <row r="2" spans="1:22" ht="39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40"/>
    </row>
    <row r="3" spans="1:22" ht="39" customHeight="1" x14ac:dyDescent="0.2">
      <c r="A3" s="94" t="str">
        <f>سهام!A3</f>
        <v>به تاریخ 31 شهریور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40"/>
    </row>
    <row r="4" spans="1:22" ht="39" customHeight="1" x14ac:dyDescent="0.2"/>
    <row r="5" spans="1:22" ht="39" customHeight="1" x14ac:dyDescent="0.2">
      <c r="A5" s="95" t="s">
        <v>61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42"/>
    </row>
    <row r="6" spans="1:22" ht="39" customHeight="1" x14ac:dyDescent="0.2">
      <c r="A6" s="42"/>
      <c r="B6" s="42"/>
      <c r="C6" s="96" t="s">
        <v>139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42"/>
    </row>
    <row r="7" spans="1:22" ht="39" customHeight="1" thickBot="1" x14ac:dyDescent="0.35">
      <c r="C7" s="93" t="s">
        <v>2</v>
      </c>
      <c r="D7" s="93"/>
      <c r="E7" s="93"/>
      <c r="F7" s="93"/>
      <c r="G7" s="93"/>
      <c r="H7" s="93"/>
      <c r="I7" s="93"/>
      <c r="J7" s="93"/>
      <c r="K7" s="93"/>
      <c r="L7" s="43"/>
      <c r="M7" s="93" t="s">
        <v>4</v>
      </c>
      <c r="N7" s="93"/>
      <c r="O7" s="93"/>
      <c r="P7" s="93"/>
      <c r="Q7" s="93"/>
      <c r="R7" s="93"/>
      <c r="S7" s="93"/>
      <c r="T7" s="93"/>
      <c r="U7" s="93"/>
    </row>
    <row r="8" spans="1:22" ht="39" customHeight="1" thickBot="1" x14ac:dyDescent="0.35">
      <c r="A8" s="44" t="s">
        <v>58</v>
      </c>
      <c r="B8" s="43"/>
      <c r="C8" s="44" t="s">
        <v>62</v>
      </c>
      <c r="D8" s="43"/>
      <c r="E8" s="44" t="s">
        <v>63</v>
      </c>
      <c r="F8" s="43"/>
      <c r="G8" s="44" t="s">
        <v>64</v>
      </c>
      <c r="H8" s="43"/>
      <c r="I8" s="44" t="s">
        <v>59</v>
      </c>
      <c r="J8" s="43"/>
      <c r="K8" s="44" t="s">
        <v>60</v>
      </c>
      <c r="L8" s="43"/>
      <c r="M8" s="44" t="s">
        <v>62</v>
      </c>
      <c r="N8" s="45"/>
      <c r="O8" s="44" t="s">
        <v>63</v>
      </c>
      <c r="P8" s="45"/>
      <c r="Q8" s="44" t="s">
        <v>64</v>
      </c>
      <c r="R8" s="45"/>
      <c r="S8" s="44" t="s">
        <v>59</v>
      </c>
      <c r="T8" s="45"/>
      <c r="U8" s="44" t="s">
        <v>60</v>
      </c>
    </row>
    <row r="9" spans="1:22" ht="39" customHeight="1" x14ac:dyDescent="0.2">
      <c r="A9" s="46" t="s">
        <v>65</v>
      </c>
      <c r="C9" s="23" t="s">
        <v>66</v>
      </c>
      <c r="D9" s="47"/>
      <c r="E9" s="23" t="s">
        <v>67</v>
      </c>
      <c r="F9" s="47"/>
      <c r="G9" s="23">
        <v>0</v>
      </c>
      <c r="H9" s="47"/>
      <c r="I9" s="23">
        <v>0</v>
      </c>
      <c r="J9" s="47"/>
      <c r="K9" s="23" t="s">
        <v>67</v>
      </c>
      <c r="L9" s="47"/>
      <c r="M9" s="23" t="s">
        <v>66</v>
      </c>
      <c r="N9" s="47"/>
      <c r="O9" s="23" t="s">
        <v>68</v>
      </c>
      <c r="P9" s="47"/>
      <c r="Q9" s="23">
        <v>360363000</v>
      </c>
      <c r="R9" s="47"/>
      <c r="S9" s="23">
        <v>300</v>
      </c>
      <c r="T9" s="47"/>
      <c r="U9" s="23" t="s">
        <v>69</v>
      </c>
    </row>
    <row r="10" spans="1:22" ht="39" customHeight="1" x14ac:dyDescent="0.2">
      <c r="A10" s="46" t="s">
        <v>14</v>
      </c>
      <c r="C10" s="23" t="s">
        <v>66</v>
      </c>
      <c r="D10" s="47"/>
      <c r="E10" s="23" t="s">
        <v>74</v>
      </c>
      <c r="F10" s="47"/>
      <c r="G10" s="23">
        <v>92000000</v>
      </c>
      <c r="H10" s="47"/>
      <c r="I10" s="23">
        <v>380</v>
      </c>
      <c r="J10" s="47"/>
      <c r="K10" s="23" t="s">
        <v>73</v>
      </c>
      <c r="L10" s="47"/>
      <c r="M10" s="23" t="s">
        <v>66</v>
      </c>
      <c r="N10" s="47"/>
      <c r="O10" s="23" t="s">
        <v>74</v>
      </c>
      <c r="P10" s="47"/>
      <c r="Q10" s="23">
        <v>275000000</v>
      </c>
      <c r="R10" s="47"/>
      <c r="S10" s="23">
        <v>380</v>
      </c>
      <c r="T10" s="47"/>
      <c r="U10" s="23" t="s">
        <v>73</v>
      </c>
    </row>
    <row r="11" spans="1:22" ht="39" customHeight="1" x14ac:dyDescent="0.2">
      <c r="A11" s="46" t="s">
        <v>15</v>
      </c>
      <c r="C11" s="23" t="s">
        <v>66</v>
      </c>
      <c r="D11" s="47"/>
      <c r="E11" s="23" t="s">
        <v>74</v>
      </c>
      <c r="F11" s="47"/>
      <c r="G11" s="23">
        <v>160000000</v>
      </c>
      <c r="H11" s="47"/>
      <c r="I11" s="23">
        <v>500</v>
      </c>
      <c r="J11" s="47"/>
      <c r="K11" s="23" t="s">
        <v>75</v>
      </c>
      <c r="L11" s="47"/>
      <c r="M11" s="23" t="s">
        <v>66</v>
      </c>
      <c r="N11" s="47"/>
      <c r="O11" s="23" t="s">
        <v>74</v>
      </c>
      <c r="P11" s="47"/>
      <c r="Q11" s="23">
        <v>160000000</v>
      </c>
      <c r="R11" s="47"/>
      <c r="S11" s="23">
        <v>500</v>
      </c>
      <c r="T11" s="47"/>
      <c r="U11" s="23" t="s">
        <v>75</v>
      </c>
    </row>
    <row r="12" spans="1:22" ht="39" customHeight="1" x14ac:dyDescent="0.2">
      <c r="A12" s="46" t="s">
        <v>56</v>
      </c>
      <c r="C12" s="23" t="s">
        <v>66</v>
      </c>
      <c r="D12" s="47"/>
      <c r="E12" s="23" t="s">
        <v>67</v>
      </c>
      <c r="F12" s="47"/>
      <c r="G12" s="23">
        <v>0</v>
      </c>
      <c r="H12" s="47"/>
      <c r="I12" s="23">
        <v>0</v>
      </c>
      <c r="J12" s="47"/>
      <c r="K12" s="23" t="s">
        <v>67</v>
      </c>
      <c r="L12" s="47"/>
      <c r="M12" s="23" t="s">
        <v>66</v>
      </c>
      <c r="N12" s="47"/>
      <c r="O12" s="23" t="s">
        <v>74</v>
      </c>
      <c r="P12" s="47"/>
      <c r="Q12" s="23">
        <v>103132000</v>
      </c>
      <c r="R12" s="47"/>
      <c r="S12" s="23">
        <v>450</v>
      </c>
      <c r="T12" s="47"/>
      <c r="U12" s="23" t="s">
        <v>73</v>
      </c>
    </row>
    <row r="13" spans="1:22" ht="39" customHeight="1" x14ac:dyDescent="0.2">
      <c r="A13" s="46" t="s">
        <v>72</v>
      </c>
      <c r="C13" s="23" t="s">
        <v>66</v>
      </c>
      <c r="D13" s="47"/>
      <c r="E13" s="23" t="s">
        <v>67</v>
      </c>
      <c r="F13" s="47"/>
      <c r="G13" s="23">
        <v>0</v>
      </c>
      <c r="H13" s="47"/>
      <c r="I13" s="23">
        <v>0</v>
      </c>
      <c r="J13" s="47"/>
      <c r="K13" s="23" t="s">
        <v>67</v>
      </c>
      <c r="L13" s="47"/>
      <c r="M13" s="23" t="s">
        <v>66</v>
      </c>
      <c r="N13" s="47"/>
      <c r="O13" s="23" t="s">
        <v>68</v>
      </c>
      <c r="P13" s="47"/>
      <c r="Q13" s="23">
        <v>103026000</v>
      </c>
      <c r="R13" s="47"/>
      <c r="S13" s="23">
        <v>500</v>
      </c>
      <c r="T13" s="47"/>
      <c r="U13" s="23" t="s">
        <v>73</v>
      </c>
    </row>
    <row r="14" spans="1:22" ht="39" customHeight="1" x14ac:dyDescent="0.2">
      <c r="A14" s="46" t="s">
        <v>70</v>
      </c>
      <c r="C14" s="23" t="s">
        <v>66</v>
      </c>
      <c r="D14" s="47"/>
      <c r="E14" s="23" t="s">
        <v>67</v>
      </c>
      <c r="F14" s="47"/>
      <c r="G14" s="23">
        <v>0</v>
      </c>
      <c r="H14" s="47"/>
      <c r="I14" s="23">
        <v>0</v>
      </c>
      <c r="J14" s="47"/>
      <c r="K14" s="23" t="s">
        <v>67</v>
      </c>
      <c r="L14" s="47"/>
      <c r="M14" s="23" t="s">
        <v>66</v>
      </c>
      <c r="N14" s="47"/>
      <c r="O14" s="23" t="s">
        <v>68</v>
      </c>
      <c r="P14" s="47"/>
      <c r="Q14" s="23">
        <v>9248000</v>
      </c>
      <c r="R14" s="47"/>
      <c r="S14" s="23">
        <v>385</v>
      </c>
      <c r="T14" s="47"/>
      <c r="U14" s="23" t="s">
        <v>71</v>
      </c>
    </row>
    <row r="15" spans="1:22" ht="21.75" customHeight="1" x14ac:dyDescent="0.2"/>
    <row r="16" spans="1:22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</sheetData>
  <sortState xmlns:xlrd2="http://schemas.microsoft.com/office/spreadsheetml/2017/richdata2" ref="A9:U14">
    <sortCondition descending="1" ref="Q9:Q14"/>
  </sortState>
  <mergeCells count="7">
    <mergeCell ref="C7:K7"/>
    <mergeCell ref="M7:U7"/>
    <mergeCell ref="A1:U1"/>
    <mergeCell ref="A2:U2"/>
    <mergeCell ref="A3:U3"/>
    <mergeCell ref="A5:U5"/>
    <mergeCell ref="C6:U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"/>
  <sheetViews>
    <sheetView rightToLeft="1" view="pageBreakPreview" zoomScale="86" zoomScaleNormal="100" zoomScaleSheetLayoutView="86" workbookViewId="0">
      <selection activeCell="E20" sqref="E20"/>
    </sheetView>
  </sheetViews>
  <sheetFormatPr defaultColWidth="8.85546875" defaultRowHeight="15.75" x14ac:dyDescent="0.4"/>
  <cols>
    <col min="1" max="1" width="42.7109375" style="20" bestFit="1" customWidth="1"/>
    <col min="2" max="2" width="1.28515625" style="20" customWidth="1"/>
    <col min="3" max="3" width="26.7109375" style="20" customWidth="1"/>
    <col min="4" max="4" width="1.28515625" style="20" customWidth="1"/>
    <col min="5" max="5" width="26.85546875" style="20" customWidth="1"/>
    <col min="6" max="6" width="1.28515625" style="20" customWidth="1"/>
    <col min="7" max="7" width="26.140625" style="20" customWidth="1"/>
    <col min="8" max="8" width="1.28515625" style="20" customWidth="1"/>
    <col min="9" max="9" width="25.28515625" style="20" customWidth="1"/>
    <col min="10" max="10" width="1.28515625" style="20" customWidth="1"/>
    <col min="11" max="11" width="25.42578125" style="20" bestFit="1" customWidth="1"/>
    <col min="12" max="12" width="1.28515625" style="20" customWidth="1"/>
    <col min="13" max="13" width="19.85546875" style="20" hidden="1" customWidth="1"/>
    <col min="14" max="16384" width="8.85546875" style="20"/>
  </cols>
  <sheetData>
    <row r="1" spans="1:14" ht="40.15" customHeight="1" x14ac:dyDescent="0.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4" ht="40.15" customHeight="1" x14ac:dyDescent="0.4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4" ht="40.15" customHeight="1" x14ac:dyDescent="0.4">
      <c r="A3" s="97" t="str">
        <f>سهام!A3</f>
        <v>به تاریخ 31 شهریور 1404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ht="40.15" customHeight="1" x14ac:dyDescent="0.4"/>
    <row r="5" spans="1:14" ht="40.15" customHeight="1" x14ac:dyDescent="0.4">
      <c r="A5" s="88" t="s">
        <v>148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4" ht="40.15" customHeight="1" x14ac:dyDescent="0.4">
      <c r="A6" s="34"/>
      <c r="B6" s="34"/>
      <c r="C6" s="98" t="s">
        <v>139</v>
      </c>
      <c r="D6" s="98"/>
      <c r="E6" s="98"/>
      <c r="F6" s="98"/>
      <c r="G6" s="98"/>
      <c r="H6" s="98"/>
      <c r="I6" s="98"/>
      <c r="J6" s="98"/>
      <c r="K6" s="98"/>
    </row>
    <row r="7" spans="1:14" ht="40.15" customHeight="1" thickBot="1" x14ac:dyDescent="0.7">
      <c r="A7" s="21"/>
      <c r="B7" s="21"/>
      <c r="C7" s="19" t="s">
        <v>2</v>
      </c>
      <c r="D7" s="21"/>
      <c r="E7" s="87" t="s">
        <v>3</v>
      </c>
      <c r="F7" s="87"/>
      <c r="G7" s="87"/>
      <c r="H7" s="21"/>
      <c r="I7" s="87" t="s">
        <v>4</v>
      </c>
      <c r="J7" s="87"/>
      <c r="K7" s="87"/>
    </row>
    <row r="8" spans="1:14" ht="40.15" customHeight="1" thickBot="1" x14ac:dyDescent="0.7">
      <c r="A8" s="19" t="s">
        <v>76</v>
      </c>
      <c r="B8" s="21"/>
      <c r="C8" s="19" t="s">
        <v>77</v>
      </c>
      <c r="D8" s="21"/>
      <c r="E8" s="19" t="s">
        <v>78</v>
      </c>
      <c r="F8" s="21"/>
      <c r="G8" s="19" t="s">
        <v>79</v>
      </c>
      <c r="H8" s="21"/>
      <c r="I8" s="19" t="s">
        <v>77</v>
      </c>
      <c r="J8" s="21"/>
      <c r="K8" s="19" t="s">
        <v>13</v>
      </c>
    </row>
    <row r="9" spans="1:14" ht="40.15" customHeight="1" x14ac:dyDescent="0.4">
      <c r="A9" s="38" t="s">
        <v>149</v>
      </c>
      <c r="C9" s="23">
        <v>63847422308</v>
      </c>
      <c r="D9" s="23"/>
      <c r="E9" s="23">
        <v>123080465157</v>
      </c>
      <c r="F9" s="23"/>
      <c r="G9" s="23">
        <v>-185768647112</v>
      </c>
      <c r="H9" s="23"/>
      <c r="I9" s="23">
        <f>C9+E9+G9</f>
        <v>1159240353</v>
      </c>
      <c r="J9" s="22"/>
      <c r="K9" s="10">
        <f>I9/$M$9*100</f>
        <v>5.2562526297401449E-2</v>
      </c>
      <c r="M9" s="23">
        <v>2205450222162</v>
      </c>
      <c r="N9" s="23"/>
    </row>
    <row r="10" spans="1:14" ht="40.15" customHeight="1" x14ac:dyDescent="0.4">
      <c r="A10" s="38" t="s">
        <v>150</v>
      </c>
      <c r="C10" s="23">
        <v>30974473</v>
      </c>
      <c r="D10" s="23"/>
      <c r="E10" s="23">
        <v>130994</v>
      </c>
      <c r="F10" s="23"/>
      <c r="G10" s="23">
        <v>0</v>
      </c>
      <c r="H10" s="23"/>
      <c r="I10" s="23">
        <f t="shared" ref="I10:I11" si="0">C10+E10+G10</f>
        <v>31105467</v>
      </c>
      <c r="J10" s="22"/>
      <c r="K10" s="10">
        <f t="shared" ref="K10:K11" si="1">I10/$M$9*100</f>
        <v>1.410390798551207E-3</v>
      </c>
      <c r="M10" s="23"/>
      <c r="N10" s="23"/>
    </row>
    <row r="11" spans="1:14" ht="40.15" customHeight="1" thickBot="1" x14ac:dyDescent="0.45">
      <c r="A11" s="38" t="s">
        <v>151</v>
      </c>
      <c r="C11" s="25">
        <v>500000</v>
      </c>
      <c r="D11" s="23"/>
      <c r="E11" s="25">
        <v>2123</v>
      </c>
      <c r="F11" s="23"/>
      <c r="G11" s="25">
        <v>0</v>
      </c>
      <c r="H11" s="23"/>
      <c r="I11" s="25">
        <f t="shared" si="0"/>
        <v>502123</v>
      </c>
      <c r="J11" s="22"/>
      <c r="K11" s="17">
        <f t="shared" si="1"/>
        <v>2.276736944476441E-5</v>
      </c>
      <c r="M11" s="23"/>
      <c r="N11" s="23"/>
    </row>
    <row r="12" spans="1:14" ht="40.15" customHeight="1" thickBot="1" x14ac:dyDescent="0.45">
      <c r="A12" s="48" t="s">
        <v>57</v>
      </c>
      <c r="B12" s="49"/>
      <c r="C12" s="26">
        <f>SUM(C9:C11)</f>
        <v>63878896781</v>
      </c>
      <c r="D12" s="27"/>
      <c r="E12" s="26">
        <f>SUM(E9:E11)</f>
        <v>123080598274</v>
      </c>
      <c r="F12" s="27"/>
      <c r="G12" s="26">
        <f>SUM(G9:G11)</f>
        <v>-185768647112</v>
      </c>
      <c r="H12" s="27"/>
      <c r="I12" s="26">
        <f>SUM(I9:I11)</f>
        <v>1190847943</v>
      </c>
      <c r="J12" s="13"/>
      <c r="K12" s="15">
        <f>SUM(K9:K11)</f>
        <v>5.3995684465397424E-2</v>
      </c>
    </row>
    <row r="13" spans="1:14" ht="16.5" thickTop="1" x14ac:dyDescent="0.4"/>
    <row r="14" spans="1:14" ht="22.5" x14ac:dyDescent="0.4">
      <c r="C14" s="23"/>
      <c r="D14" s="23"/>
      <c r="E14" s="99"/>
      <c r="F14" s="99"/>
      <c r="G14" s="99"/>
      <c r="H14" s="23"/>
      <c r="I14" s="23"/>
      <c r="K14" s="22"/>
    </row>
    <row r="15" spans="1:14" ht="22.5" x14ac:dyDescent="0.4">
      <c r="C15" s="23"/>
      <c r="D15" s="23"/>
      <c r="E15" s="99"/>
      <c r="F15" s="99"/>
      <c r="G15" s="99"/>
      <c r="H15" s="23"/>
      <c r="I15" s="23"/>
      <c r="K15" s="10"/>
    </row>
    <row r="16" spans="1:14" ht="22.5" x14ac:dyDescent="0.4">
      <c r="C16" s="23"/>
      <c r="D16" s="23"/>
      <c r="E16" s="99"/>
      <c r="F16" s="99"/>
      <c r="G16" s="99"/>
      <c r="H16" s="23"/>
      <c r="I16" s="23"/>
    </row>
  </sheetData>
  <sortState xmlns:xlrd2="http://schemas.microsoft.com/office/spreadsheetml/2017/richdata2" ref="A9:K11">
    <sortCondition descending="1" ref="I9:I11"/>
  </sortState>
  <mergeCells count="10">
    <mergeCell ref="E14:G14"/>
    <mergeCell ref="E15:G15"/>
    <mergeCell ref="E16:G16"/>
    <mergeCell ref="A5:K5"/>
    <mergeCell ref="E7:G7"/>
    <mergeCell ref="A1:K1"/>
    <mergeCell ref="A2:K2"/>
    <mergeCell ref="A3:K3"/>
    <mergeCell ref="I7:K7"/>
    <mergeCell ref="C6:K6"/>
  </mergeCells>
  <pageMargins left="0.39" right="0.39" top="0.39" bottom="0.39" header="0" footer="0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5"/>
  <sheetViews>
    <sheetView rightToLeft="1" view="pageBreakPreview" zoomScaleNormal="100" zoomScaleSheetLayoutView="100" workbookViewId="0">
      <selection activeCell="I11" sqref="I11"/>
    </sheetView>
  </sheetViews>
  <sheetFormatPr defaultColWidth="8.85546875" defaultRowHeight="15.75" x14ac:dyDescent="0.4"/>
  <cols>
    <col min="1" max="1" width="68.5703125" style="20" bestFit="1" customWidth="1"/>
    <col min="2" max="2" width="1.28515625" style="20" customWidth="1"/>
    <col min="3" max="3" width="26.28515625" style="20" customWidth="1"/>
    <col min="4" max="4" width="1.28515625" style="20" customWidth="1"/>
    <col min="5" max="5" width="29.42578125" style="20" customWidth="1"/>
    <col min="6" max="6" width="1.28515625" style="20" customWidth="1"/>
    <col min="7" max="7" width="28.28515625" style="20" customWidth="1"/>
    <col min="8" max="8" width="1.28515625" style="20" customWidth="1"/>
    <col min="9" max="9" width="25.42578125" style="20" bestFit="1" customWidth="1"/>
    <col min="10" max="10" width="1.42578125" style="20" customWidth="1"/>
    <col min="11" max="11" width="19.85546875" style="20" hidden="1" customWidth="1"/>
    <col min="12" max="16384" width="8.85546875" style="20"/>
  </cols>
  <sheetData>
    <row r="1" spans="1:11" ht="39" customHeight="1" x14ac:dyDescent="0.4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11" ht="39" customHeight="1" x14ac:dyDescent="0.4">
      <c r="A2" s="97" t="s">
        <v>80</v>
      </c>
      <c r="B2" s="97"/>
      <c r="C2" s="97"/>
      <c r="D2" s="97"/>
      <c r="E2" s="97"/>
      <c r="F2" s="97"/>
      <c r="G2" s="97"/>
      <c r="H2" s="97"/>
      <c r="I2" s="97"/>
    </row>
    <row r="3" spans="1:11" ht="39" customHeight="1" x14ac:dyDescent="0.4">
      <c r="A3" s="97" t="s">
        <v>157</v>
      </c>
      <c r="B3" s="97"/>
      <c r="C3" s="97"/>
      <c r="D3" s="97"/>
      <c r="E3" s="97"/>
      <c r="F3" s="97"/>
      <c r="G3" s="97"/>
      <c r="H3" s="97"/>
      <c r="I3" s="97"/>
    </row>
    <row r="4" spans="1:11" ht="39" customHeight="1" x14ac:dyDescent="0.4"/>
    <row r="5" spans="1:11" ht="39" customHeight="1" x14ac:dyDescent="0.4">
      <c r="A5" s="88" t="s">
        <v>156</v>
      </c>
      <c r="B5" s="88"/>
      <c r="C5" s="88"/>
      <c r="D5" s="88"/>
      <c r="E5" s="88"/>
      <c r="F5" s="88"/>
      <c r="G5" s="88"/>
      <c r="H5" s="88"/>
      <c r="I5" s="88"/>
    </row>
    <row r="6" spans="1:11" ht="39" customHeight="1" x14ac:dyDescent="0.4">
      <c r="C6" s="89" t="s">
        <v>139</v>
      </c>
      <c r="D6" s="89"/>
      <c r="E6" s="89"/>
      <c r="F6" s="89"/>
      <c r="G6" s="89"/>
      <c r="H6" s="89"/>
      <c r="I6" s="89"/>
    </row>
    <row r="7" spans="1:11" ht="39" customHeight="1" thickBot="1" x14ac:dyDescent="0.65">
      <c r="A7" s="19" t="s">
        <v>81</v>
      </c>
      <c r="B7" s="51"/>
      <c r="C7" s="19" t="s">
        <v>82</v>
      </c>
      <c r="D7" s="51"/>
      <c r="E7" s="19" t="s">
        <v>77</v>
      </c>
      <c r="F7" s="51"/>
      <c r="G7" s="19" t="s">
        <v>83</v>
      </c>
      <c r="H7" s="51"/>
      <c r="I7" s="19" t="s">
        <v>84</v>
      </c>
    </row>
    <row r="8" spans="1:11" ht="39" customHeight="1" x14ac:dyDescent="0.4">
      <c r="A8" s="38" t="s">
        <v>153</v>
      </c>
      <c r="C8" s="50" t="s">
        <v>154</v>
      </c>
      <c r="D8" s="22"/>
      <c r="E8" s="23">
        <f>'درآمد سرمایه گذاری در سهام'!S172</f>
        <v>-266488820096</v>
      </c>
      <c r="F8" s="22"/>
      <c r="G8" s="10">
        <f>E8/$E$11*100</f>
        <v>100.85683758421426</v>
      </c>
      <c r="H8" s="22"/>
      <c r="I8" s="79">
        <f>E8/$K$8*100</f>
        <v>-12.083193600024277</v>
      </c>
      <c r="K8" s="23">
        <v>2205450222162</v>
      </c>
    </row>
    <row r="9" spans="1:11" ht="39" customHeight="1" x14ac:dyDescent="0.4">
      <c r="A9" s="38" t="s">
        <v>152</v>
      </c>
      <c r="C9" s="50" t="s">
        <v>85</v>
      </c>
      <c r="D9" s="22"/>
      <c r="E9" s="23">
        <f>'درآمد سپرده بانکی'!G13</f>
        <v>921122743</v>
      </c>
      <c r="F9" s="22"/>
      <c r="G9" s="79">
        <f t="shared" ref="G9:G10" si="0">E9/$E$11*100</f>
        <v>-0.34861322457133498</v>
      </c>
      <c r="H9" s="22"/>
      <c r="I9" s="10">
        <f t="shared" ref="I9" si="1">E9/$K$8*100</f>
        <v>4.1765746229222286E-2</v>
      </c>
    </row>
    <row r="10" spans="1:11" ht="39" customHeight="1" thickBot="1" x14ac:dyDescent="0.45">
      <c r="A10" s="38" t="s">
        <v>86</v>
      </c>
      <c r="C10" s="50" t="s">
        <v>155</v>
      </c>
      <c r="D10" s="22"/>
      <c r="E10" s="25">
        <f>'سایر درآمدها'!E10</f>
        <v>1342855013</v>
      </c>
      <c r="F10" s="22"/>
      <c r="G10" s="81">
        <f t="shared" si="0"/>
        <v>-0.50822435964292756</v>
      </c>
      <c r="H10" s="22"/>
      <c r="I10" s="17">
        <f>E10/$K$8*100</f>
        <v>6.0888021842705704E-2</v>
      </c>
    </row>
    <row r="11" spans="1:11" ht="39" customHeight="1" thickBot="1" x14ac:dyDescent="0.45">
      <c r="A11" s="48" t="s">
        <v>57</v>
      </c>
      <c r="B11" s="49"/>
      <c r="C11" s="18"/>
      <c r="D11" s="13"/>
      <c r="E11" s="26">
        <f>SUM(E8:E10)</f>
        <v>-264224842340</v>
      </c>
      <c r="F11" s="13"/>
      <c r="G11" s="14">
        <f>SUM(G8:G10)</f>
        <v>100</v>
      </c>
      <c r="H11" s="13"/>
      <c r="I11" s="80">
        <f>SUM(I8:I10)</f>
        <v>-11.980539831952349</v>
      </c>
    </row>
    <row r="12" spans="1:11" ht="23.25" thickTop="1" x14ac:dyDescent="0.4">
      <c r="A12" s="38"/>
      <c r="E12" s="28"/>
    </row>
    <row r="13" spans="1:11" ht="22.5" x14ac:dyDescent="0.4">
      <c r="E13" s="23"/>
    </row>
    <row r="14" spans="1:11" ht="22.5" x14ac:dyDescent="0.4">
      <c r="E14" s="23"/>
    </row>
    <row r="15" spans="1:11" ht="22.5" x14ac:dyDescent="0.4">
      <c r="E15" s="23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08"/>
  <sheetViews>
    <sheetView rightToLeft="1" view="pageBreakPreview" topLeftCell="B1" zoomScaleNormal="100" zoomScaleSheetLayoutView="100" workbookViewId="0">
      <selection activeCell="W169" sqref="W169"/>
    </sheetView>
  </sheetViews>
  <sheetFormatPr defaultColWidth="8.85546875" defaultRowHeight="15.75" x14ac:dyDescent="0.4"/>
  <cols>
    <col min="1" max="1" width="47.28515625" style="20" customWidth="1"/>
    <col min="2" max="2" width="1.28515625" style="20" customWidth="1"/>
    <col min="3" max="3" width="20.5703125" style="20" bestFit="1" customWidth="1"/>
    <col min="4" max="4" width="1.28515625" style="20" customWidth="1"/>
    <col min="5" max="5" width="21" style="20" bestFit="1" customWidth="1"/>
    <col min="6" max="6" width="1.28515625" style="20" customWidth="1"/>
    <col min="7" max="7" width="20.140625" style="20" bestFit="1" customWidth="1"/>
    <col min="8" max="8" width="1.28515625" style="20" customWidth="1"/>
    <col min="9" max="9" width="19" style="20" bestFit="1" customWidth="1"/>
    <col min="10" max="10" width="1.28515625" style="20" customWidth="1"/>
    <col min="11" max="11" width="23.7109375" style="20" bestFit="1" customWidth="1"/>
    <col min="12" max="12" width="1.28515625" style="20" customWidth="1"/>
    <col min="13" max="13" width="19.5703125" style="20" bestFit="1" customWidth="1"/>
    <col min="14" max="14" width="1.28515625" style="20" customWidth="1"/>
    <col min="15" max="15" width="21" style="20" bestFit="1" customWidth="1"/>
    <col min="16" max="16" width="1.28515625" style="20" customWidth="1"/>
    <col min="17" max="17" width="24" style="20" bestFit="1" customWidth="1"/>
    <col min="18" max="18" width="1.28515625" style="20" customWidth="1"/>
    <col min="19" max="19" width="21.85546875" style="20" bestFit="1" customWidth="1"/>
    <col min="20" max="20" width="1.28515625" style="20" customWidth="1"/>
    <col min="21" max="21" width="23.7109375" style="20" bestFit="1" customWidth="1"/>
    <col min="22" max="22" width="1.28515625" style="20" customWidth="1"/>
    <col min="23" max="23" width="30.140625" style="20" bestFit="1" customWidth="1"/>
    <col min="24" max="24" width="18.140625" style="20" bestFit="1" customWidth="1"/>
    <col min="25" max="16384" width="8.85546875" style="20"/>
  </cols>
  <sheetData>
    <row r="1" spans="1:24" ht="39" customHeight="1" x14ac:dyDescent="0.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4" ht="39" customHeight="1" x14ac:dyDescent="0.4">
      <c r="A2" s="97" t="s">
        <v>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4" ht="39" customHeight="1" x14ac:dyDescent="0.4">
      <c r="A3" s="97" t="str">
        <f>درآمد!A3</f>
        <v>دوره یک ماهه منتهی به 31 شهریور 1404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4" ht="39" customHeight="1" x14ac:dyDescent="0.4"/>
    <row r="5" spans="1:24" ht="39" customHeight="1" x14ac:dyDescent="0.4">
      <c r="A5" s="88" t="s">
        <v>160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4" ht="39" customHeight="1" x14ac:dyDescent="0.4">
      <c r="A6" s="52"/>
      <c r="B6" s="52"/>
      <c r="C6" s="89" t="s">
        <v>139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4" ht="39" customHeight="1" thickBot="1" x14ac:dyDescent="0.7">
      <c r="A7" s="21"/>
      <c r="B7" s="21"/>
      <c r="C7" s="87" t="s">
        <v>158</v>
      </c>
      <c r="D7" s="87"/>
      <c r="E7" s="87"/>
      <c r="F7" s="87"/>
      <c r="G7" s="87"/>
      <c r="H7" s="87"/>
      <c r="I7" s="87"/>
      <c r="J7" s="87"/>
      <c r="K7" s="87"/>
      <c r="L7" s="21"/>
      <c r="M7" s="87" t="s">
        <v>159</v>
      </c>
      <c r="N7" s="87"/>
      <c r="O7" s="87"/>
      <c r="P7" s="87"/>
      <c r="Q7" s="87"/>
      <c r="R7" s="87"/>
      <c r="S7" s="87"/>
      <c r="T7" s="87"/>
      <c r="U7" s="87"/>
    </row>
    <row r="8" spans="1:24" ht="39" customHeight="1" thickBot="1" x14ac:dyDescent="0.7">
      <c r="A8" s="90" t="s">
        <v>87</v>
      </c>
      <c r="B8" s="21"/>
      <c r="C8" s="35" t="s">
        <v>88</v>
      </c>
      <c r="D8" s="21"/>
      <c r="E8" s="35" t="s">
        <v>89</v>
      </c>
      <c r="F8" s="21"/>
      <c r="G8" s="35" t="s">
        <v>90</v>
      </c>
      <c r="H8" s="21"/>
      <c r="I8" s="87" t="s">
        <v>57</v>
      </c>
      <c r="J8" s="87"/>
      <c r="K8" s="87"/>
      <c r="L8" s="21"/>
      <c r="M8" s="35" t="s">
        <v>88</v>
      </c>
      <c r="N8" s="21"/>
      <c r="O8" s="35" t="s">
        <v>89</v>
      </c>
      <c r="P8" s="21"/>
      <c r="Q8" s="35" t="s">
        <v>90</v>
      </c>
      <c r="R8" s="21"/>
      <c r="S8" s="87" t="s">
        <v>57</v>
      </c>
      <c r="T8" s="87"/>
      <c r="U8" s="87"/>
    </row>
    <row r="9" spans="1:24" ht="39" customHeight="1" thickBot="1" x14ac:dyDescent="0.7">
      <c r="A9" s="87"/>
      <c r="B9" s="21"/>
      <c r="C9" s="19" t="s">
        <v>161</v>
      </c>
      <c r="D9" s="35"/>
      <c r="E9" s="19" t="s">
        <v>162</v>
      </c>
      <c r="F9" s="35"/>
      <c r="G9" s="19" t="s">
        <v>163</v>
      </c>
      <c r="H9" s="21"/>
      <c r="I9" s="19" t="s">
        <v>77</v>
      </c>
      <c r="J9" s="21"/>
      <c r="K9" s="19" t="s">
        <v>83</v>
      </c>
      <c r="L9" s="21"/>
      <c r="M9" s="19" t="s">
        <v>161</v>
      </c>
      <c r="N9" s="35"/>
      <c r="O9" s="19" t="s">
        <v>162</v>
      </c>
      <c r="P9" s="35"/>
      <c r="Q9" s="19" t="s">
        <v>163</v>
      </c>
      <c r="R9" s="21"/>
      <c r="S9" s="19" t="s">
        <v>77</v>
      </c>
      <c r="T9" s="21"/>
      <c r="U9" s="19" t="s">
        <v>83</v>
      </c>
    </row>
    <row r="10" spans="1:24" ht="39" customHeight="1" x14ac:dyDescent="0.4">
      <c r="A10" s="38" t="s">
        <v>187</v>
      </c>
      <c r="C10" s="23">
        <v>0</v>
      </c>
      <c r="D10" s="23"/>
      <c r="E10" s="23">
        <v>0</v>
      </c>
      <c r="F10" s="23"/>
      <c r="G10" s="23">
        <v>0</v>
      </c>
      <c r="H10" s="23"/>
      <c r="I10" s="23">
        <f t="shared" ref="I10:I26" si="0">C10+E10+G10</f>
        <v>0</v>
      </c>
      <c r="J10" s="23"/>
      <c r="K10" s="10">
        <f t="shared" ref="K10:K26" si="1">I10/$I$172*100</f>
        <v>0</v>
      </c>
      <c r="L10" s="23"/>
      <c r="M10" s="23">
        <v>0</v>
      </c>
      <c r="N10" s="23"/>
      <c r="O10" s="23">
        <v>0</v>
      </c>
      <c r="P10" s="23"/>
      <c r="Q10" s="23">
        <v>51768353810</v>
      </c>
      <c r="R10" s="23"/>
      <c r="S10" s="23">
        <f t="shared" ref="S10:S26" si="2">M10+O10+Q10</f>
        <v>51768353810</v>
      </c>
      <c r="T10" s="22"/>
      <c r="U10" s="79">
        <f t="shared" ref="U10:U26" si="3">S10/$S$172*100</f>
        <v>-19.4260884157733</v>
      </c>
      <c r="W10" s="38"/>
      <c r="X10" s="23"/>
    </row>
    <row r="11" spans="1:24" ht="39" customHeight="1" x14ac:dyDescent="0.4">
      <c r="A11" s="38" t="s">
        <v>93</v>
      </c>
      <c r="C11" s="23">
        <v>0</v>
      </c>
      <c r="D11" s="23"/>
      <c r="E11" s="23">
        <v>0</v>
      </c>
      <c r="F11" s="23"/>
      <c r="G11" s="23">
        <v>0</v>
      </c>
      <c r="H11" s="23"/>
      <c r="I11" s="23">
        <f t="shared" si="0"/>
        <v>0</v>
      </c>
      <c r="J11" s="22"/>
      <c r="K11" s="10">
        <f t="shared" si="1"/>
        <v>0</v>
      </c>
      <c r="L11" s="22"/>
      <c r="M11" s="23">
        <v>0</v>
      </c>
      <c r="N11" s="23"/>
      <c r="O11" s="23">
        <v>0</v>
      </c>
      <c r="P11" s="23"/>
      <c r="Q11" s="23">
        <v>27037740407</v>
      </c>
      <c r="R11" s="23"/>
      <c r="S11" s="23">
        <f t="shared" si="2"/>
        <v>27037740407</v>
      </c>
      <c r="T11" s="22"/>
      <c r="U11" s="79">
        <f t="shared" si="3"/>
        <v>-10.145919216145698</v>
      </c>
      <c r="W11" s="38"/>
      <c r="X11" s="23"/>
    </row>
    <row r="12" spans="1:24" ht="39" customHeight="1" x14ac:dyDescent="0.4">
      <c r="A12" s="38" t="s">
        <v>40</v>
      </c>
      <c r="C12" s="23">
        <v>0</v>
      </c>
      <c r="D12" s="23"/>
      <c r="E12" s="23">
        <v>4189316658</v>
      </c>
      <c r="F12" s="23"/>
      <c r="G12" s="23">
        <v>0</v>
      </c>
      <c r="H12" s="23"/>
      <c r="I12" s="23">
        <f t="shared" si="0"/>
        <v>4189316658</v>
      </c>
      <c r="J12" s="22"/>
      <c r="K12" s="10">
        <f t="shared" si="1"/>
        <v>20.804858850146118</v>
      </c>
      <c r="L12" s="22"/>
      <c r="M12" s="23">
        <v>3323431400</v>
      </c>
      <c r="N12" s="23"/>
      <c r="O12" s="23">
        <v>21242799060</v>
      </c>
      <c r="P12" s="23"/>
      <c r="Q12" s="23">
        <v>0</v>
      </c>
      <c r="R12" s="23"/>
      <c r="S12" s="23">
        <f t="shared" si="2"/>
        <v>24566230460</v>
      </c>
      <c r="T12" s="22"/>
      <c r="U12" s="79">
        <f t="shared" si="3"/>
        <v>-9.2184844569277828</v>
      </c>
      <c r="W12" s="38"/>
      <c r="X12" s="23"/>
    </row>
    <row r="13" spans="1:24" ht="39" customHeight="1" x14ac:dyDescent="0.4">
      <c r="A13" s="38" t="s">
        <v>189</v>
      </c>
      <c r="C13" s="23">
        <v>0</v>
      </c>
      <c r="D13" s="23"/>
      <c r="E13" s="23">
        <v>0</v>
      </c>
      <c r="F13" s="23"/>
      <c r="G13" s="23">
        <v>0</v>
      </c>
      <c r="H13" s="23"/>
      <c r="I13" s="23">
        <f t="shared" si="0"/>
        <v>0</v>
      </c>
      <c r="K13" s="10">
        <f t="shared" si="1"/>
        <v>0</v>
      </c>
      <c r="M13" s="23">
        <v>0</v>
      </c>
      <c r="O13" s="23">
        <v>0</v>
      </c>
      <c r="Q13" s="23">
        <v>23675174711</v>
      </c>
      <c r="R13" s="23"/>
      <c r="S13" s="23">
        <f t="shared" si="2"/>
        <v>23675174711</v>
      </c>
      <c r="T13" s="22"/>
      <c r="U13" s="79">
        <f t="shared" si="3"/>
        <v>-8.8841155521913642</v>
      </c>
      <c r="W13" s="38"/>
      <c r="X13" s="23"/>
    </row>
    <row r="14" spans="1:24" ht="39" customHeight="1" x14ac:dyDescent="0.4">
      <c r="A14" s="38" t="s">
        <v>23</v>
      </c>
      <c r="C14" s="23">
        <v>23242586000</v>
      </c>
      <c r="D14" s="23"/>
      <c r="E14" s="23">
        <v>-10128298435</v>
      </c>
      <c r="F14" s="23"/>
      <c r="G14" s="23">
        <v>0</v>
      </c>
      <c r="H14" s="23"/>
      <c r="I14" s="23">
        <f t="shared" si="0"/>
        <v>13114287565</v>
      </c>
      <c r="J14" s="22"/>
      <c r="K14" s="10">
        <f t="shared" si="1"/>
        <v>65.127781923342837</v>
      </c>
      <c r="L14" s="22"/>
      <c r="M14" s="23">
        <v>23242586000</v>
      </c>
      <c r="N14" s="23"/>
      <c r="O14" s="23">
        <v>-5142632996</v>
      </c>
      <c r="P14" s="23"/>
      <c r="Q14" s="23">
        <v>137627755</v>
      </c>
      <c r="R14" s="23"/>
      <c r="S14" s="23">
        <f t="shared" si="2"/>
        <v>18237580759</v>
      </c>
      <c r="T14" s="22"/>
      <c r="U14" s="79">
        <f t="shared" si="3"/>
        <v>-6.8436569880980711</v>
      </c>
      <c r="W14" s="38"/>
      <c r="X14" s="23"/>
    </row>
    <row r="15" spans="1:24" ht="39" customHeight="1" x14ac:dyDescent="0.4">
      <c r="A15" s="38" t="s">
        <v>185</v>
      </c>
      <c r="C15" s="23">
        <v>0</v>
      </c>
      <c r="D15" s="23"/>
      <c r="E15" s="23">
        <v>0</v>
      </c>
      <c r="F15" s="23"/>
      <c r="G15" s="23">
        <v>0</v>
      </c>
      <c r="H15" s="23"/>
      <c r="I15" s="23">
        <f t="shared" si="0"/>
        <v>0</v>
      </c>
      <c r="K15" s="10">
        <f t="shared" si="1"/>
        <v>0</v>
      </c>
      <c r="M15" s="23">
        <v>0</v>
      </c>
      <c r="O15" s="23">
        <v>0</v>
      </c>
      <c r="Q15" s="23">
        <v>18084538513</v>
      </c>
      <c r="R15" s="23"/>
      <c r="S15" s="23">
        <f t="shared" si="2"/>
        <v>18084538513</v>
      </c>
      <c r="T15" s="22"/>
      <c r="U15" s="79">
        <f t="shared" si="3"/>
        <v>-6.7862278449374429</v>
      </c>
      <c r="W15" s="38"/>
      <c r="X15" s="23"/>
    </row>
    <row r="16" spans="1:24" ht="39" customHeight="1" x14ac:dyDescent="0.4">
      <c r="A16" s="38" t="s">
        <v>190</v>
      </c>
      <c r="C16" s="23">
        <v>0</v>
      </c>
      <c r="D16" s="23"/>
      <c r="E16" s="23">
        <v>0</v>
      </c>
      <c r="F16" s="23"/>
      <c r="G16" s="23">
        <v>0</v>
      </c>
      <c r="H16" s="23"/>
      <c r="I16" s="23">
        <f t="shared" si="0"/>
        <v>0</v>
      </c>
      <c r="K16" s="10">
        <f t="shared" si="1"/>
        <v>0</v>
      </c>
      <c r="M16" s="23">
        <v>0</v>
      </c>
      <c r="O16" s="23">
        <v>0</v>
      </c>
      <c r="Q16" s="23">
        <v>18072244036</v>
      </c>
      <c r="R16" s="23"/>
      <c r="S16" s="23">
        <f t="shared" si="2"/>
        <v>18072244036</v>
      </c>
      <c r="T16" s="22"/>
      <c r="U16" s="79">
        <f t="shared" si="3"/>
        <v>-6.7816143392017914</v>
      </c>
      <c r="W16" s="38"/>
      <c r="X16" s="23"/>
    </row>
    <row r="17" spans="1:24" ht="39" customHeight="1" x14ac:dyDescent="0.4">
      <c r="A17" s="38" t="s">
        <v>191</v>
      </c>
      <c r="C17" s="23">
        <v>0</v>
      </c>
      <c r="D17" s="23"/>
      <c r="E17" s="23">
        <v>0</v>
      </c>
      <c r="F17" s="23"/>
      <c r="G17" s="23">
        <v>0</v>
      </c>
      <c r="H17" s="23"/>
      <c r="I17" s="23">
        <f t="shared" si="0"/>
        <v>0</v>
      </c>
      <c r="K17" s="10">
        <f t="shared" si="1"/>
        <v>0</v>
      </c>
      <c r="M17" s="23">
        <v>0</v>
      </c>
      <c r="O17" s="23">
        <v>0</v>
      </c>
      <c r="Q17" s="23">
        <v>16340590247</v>
      </c>
      <c r="R17" s="23"/>
      <c r="S17" s="23">
        <f t="shared" si="2"/>
        <v>16340590247</v>
      </c>
      <c r="T17" s="22"/>
      <c r="U17" s="79">
        <f t="shared" si="3"/>
        <v>-6.1318107983342269</v>
      </c>
      <c r="W17" s="38"/>
      <c r="X17" s="23"/>
    </row>
    <row r="18" spans="1:24" ht="39" customHeight="1" x14ac:dyDescent="0.4">
      <c r="A18" s="38" t="s">
        <v>192</v>
      </c>
      <c r="C18" s="23">
        <v>0</v>
      </c>
      <c r="D18" s="23"/>
      <c r="E18" s="23">
        <v>0</v>
      </c>
      <c r="F18" s="23"/>
      <c r="G18" s="23">
        <v>0</v>
      </c>
      <c r="H18" s="23"/>
      <c r="I18" s="23">
        <f t="shared" si="0"/>
        <v>0</v>
      </c>
      <c r="K18" s="10">
        <f t="shared" si="1"/>
        <v>0</v>
      </c>
      <c r="M18" s="23">
        <v>0</v>
      </c>
      <c r="O18" s="23">
        <v>0</v>
      </c>
      <c r="Q18" s="23">
        <v>12941727333</v>
      </c>
      <c r="R18" s="23"/>
      <c r="S18" s="23">
        <f t="shared" si="2"/>
        <v>12941727333</v>
      </c>
      <c r="T18" s="22"/>
      <c r="U18" s="79">
        <f t="shared" si="3"/>
        <v>-4.8563865937557411</v>
      </c>
      <c r="W18" s="38"/>
      <c r="X18" s="23"/>
    </row>
    <row r="19" spans="1:24" ht="39" customHeight="1" x14ac:dyDescent="0.4">
      <c r="A19" s="38" t="s">
        <v>193</v>
      </c>
      <c r="C19" s="23">
        <v>0</v>
      </c>
      <c r="D19" s="23"/>
      <c r="E19" s="23">
        <v>0</v>
      </c>
      <c r="F19" s="23"/>
      <c r="G19" s="23">
        <v>0</v>
      </c>
      <c r="H19" s="23"/>
      <c r="I19" s="23">
        <f t="shared" si="0"/>
        <v>0</v>
      </c>
      <c r="K19" s="10">
        <f t="shared" si="1"/>
        <v>0</v>
      </c>
      <c r="M19" s="23">
        <v>0</v>
      </c>
      <c r="O19" s="23">
        <v>0</v>
      </c>
      <c r="Q19" s="23">
        <v>10041497421</v>
      </c>
      <c r="R19" s="23"/>
      <c r="S19" s="23">
        <f t="shared" si="2"/>
        <v>10041497421</v>
      </c>
      <c r="T19" s="22"/>
      <c r="U19" s="79">
        <f t="shared" si="3"/>
        <v>-3.768074554640847</v>
      </c>
      <c r="W19" s="38"/>
      <c r="X19" s="23"/>
    </row>
    <row r="20" spans="1:24" ht="39" customHeight="1" x14ac:dyDescent="0.4">
      <c r="A20" s="38" t="s">
        <v>110</v>
      </c>
      <c r="C20" s="23">
        <v>0</v>
      </c>
      <c r="D20" s="23"/>
      <c r="E20" s="23">
        <v>0</v>
      </c>
      <c r="F20" s="23"/>
      <c r="G20" s="23">
        <v>0</v>
      </c>
      <c r="H20" s="23"/>
      <c r="I20" s="23">
        <f t="shared" si="0"/>
        <v>0</v>
      </c>
      <c r="J20" s="22"/>
      <c r="K20" s="10">
        <f t="shared" si="1"/>
        <v>0</v>
      </c>
      <c r="L20" s="22"/>
      <c r="M20" s="23">
        <v>0</v>
      </c>
      <c r="N20" s="23"/>
      <c r="O20" s="23">
        <v>0</v>
      </c>
      <c r="P20" s="23"/>
      <c r="Q20" s="23">
        <v>9214652290</v>
      </c>
      <c r="R20" s="23"/>
      <c r="S20" s="23">
        <f t="shared" si="2"/>
        <v>9214652290</v>
      </c>
      <c r="T20" s="22"/>
      <c r="U20" s="79">
        <f t="shared" si="3"/>
        <v>-3.4578007012378649</v>
      </c>
      <c r="W20" s="38"/>
      <c r="X20" s="23"/>
    </row>
    <row r="21" spans="1:24" ht="39" customHeight="1" x14ac:dyDescent="0.4">
      <c r="A21" s="38" t="s">
        <v>113</v>
      </c>
      <c r="C21" s="23">
        <v>0</v>
      </c>
      <c r="D21" s="23"/>
      <c r="E21" s="23">
        <v>0</v>
      </c>
      <c r="F21" s="23"/>
      <c r="G21" s="23">
        <v>0</v>
      </c>
      <c r="H21" s="23"/>
      <c r="I21" s="23">
        <f t="shared" si="0"/>
        <v>0</v>
      </c>
      <c r="J21" s="22"/>
      <c r="K21" s="10">
        <f t="shared" si="1"/>
        <v>0</v>
      </c>
      <c r="L21" s="22"/>
      <c r="M21" s="23">
        <v>1829673440</v>
      </c>
      <c r="N21" s="23"/>
      <c r="O21" s="23">
        <v>0</v>
      </c>
      <c r="P21" s="23"/>
      <c r="Q21" s="23">
        <v>7288426625</v>
      </c>
      <c r="R21" s="23"/>
      <c r="S21" s="23">
        <f t="shared" si="2"/>
        <v>9118100065</v>
      </c>
      <c r="T21" s="22"/>
      <c r="U21" s="79">
        <f t="shared" si="3"/>
        <v>-3.4215694533509109</v>
      </c>
      <c r="W21" s="38"/>
      <c r="X21" s="23"/>
    </row>
    <row r="22" spans="1:24" ht="39" customHeight="1" x14ac:dyDescent="0.4">
      <c r="A22" s="38" t="s">
        <v>194</v>
      </c>
      <c r="C22" s="23">
        <v>0</v>
      </c>
      <c r="D22" s="23"/>
      <c r="E22" s="23">
        <v>0</v>
      </c>
      <c r="F22" s="23"/>
      <c r="G22" s="23">
        <v>0</v>
      </c>
      <c r="H22" s="23"/>
      <c r="I22" s="23">
        <f t="shared" si="0"/>
        <v>0</v>
      </c>
      <c r="K22" s="10">
        <f t="shared" si="1"/>
        <v>0</v>
      </c>
      <c r="M22" s="23">
        <v>0</v>
      </c>
      <c r="O22" s="23">
        <v>0</v>
      </c>
      <c r="Q22" s="23">
        <v>8694525681</v>
      </c>
      <c r="R22" s="23"/>
      <c r="S22" s="23">
        <f t="shared" si="2"/>
        <v>8694525681</v>
      </c>
      <c r="T22" s="22"/>
      <c r="U22" s="79">
        <f t="shared" si="3"/>
        <v>-3.262623054080799</v>
      </c>
      <c r="W22" s="38"/>
      <c r="X22" s="23"/>
    </row>
    <row r="23" spans="1:24" ht="39" customHeight="1" x14ac:dyDescent="0.4">
      <c r="A23" s="38" t="s">
        <v>20</v>
      </c>
      <c r="C23" s="23">
        <v>0</v>
      </c>
      <c r="D23" s="23"/>
      <c r="E23" s="23">
        <v>-1098425250</v>
      </c>
      <c r="F23" s="23"/>
      <c r="G23" s="23">
        <v>0</v>
      </c>
      <c r="H23" s="23"/>
      <c r="I23" s="23">
        <f t="shared" si="0"/>
        <v>-1098425250</v>
      </c>
      <c r="J23" s="22"/>
      <c r="K23" s="10">
        <f t="shared" si="1"/>
        <v>-5.4549665612043743</v>
      </c>
      <c r="L23" s="22"/>
      <c r="M23" s="23">
        <v>2964000000</v>
      </c>
      <c r="N23" s="23"/>
      <c r="O23" s="23">
        <v>5517971550</v>
      </c>
      <c r="P23" s="23"/>
      <c r="Q23" s="23">
        <v>0</v>
      </c>
      <c r="R23" s="23"/>
      <c r="S23" s="23">
        <f t="shared" si="2"/>
        <v>8481971550</v>
      </c>
      <c r="T23" s="22"/>
      <c r="U23" s="79">
        <f t="shared" si="3"/>
        <v>-3.1828620603837914</v>
      </c>
      <c r="W23" s="38"/>
      <c r="X23" s="23"/>
    </row>
    <row r="24" spans="1:24" ht="39" customHeight="1" x14ac:dyDescent="0.4">
      <c r="A24" s="38" t="s">
        <v>195</v>
      </c>
      <c r="C24" s="23">
        <v>0</v>
      </c>
      <c r="D24" s="23"/>
      <c r="E24" s="23">
        <v>0</v>
      </c>
      <c r="F24" s="23"/>
      <c r="G24" s="23">
        <v>0</v>
      </c>
      <c r="H24" s="23"/>
      <c r="I24" s="23">
        <f t="shared" si="0"/>
        <v>0</v>
      </c>
      <c r="K24" s="10">
        <f t="shared" si="1"/>
        <v>0</v>
      </c>
      <c r="M24" s="23">
        <v>0</v>
      </c>
      <c r="O24" s="23">
        <v>0</v>
      </c>
      <c r="Q24" s="23">
        <v>8367372544</v>
      </c>
      <c r="R24" s="23"/>
      <c r="S24" s="23">
        <f t="shared" si="2"/>
        <v>8367372544</v>
      </c>
      <c r="T24" s="22"/>
      <c r="U24" s="79">
        <f t="shared" si="3"/>
        <v>-3.1398587531686077</v>
      </c>
      <c r="W24" s="38"/>
      <c r="X24" s="23"/>
    </row>
    <row r="25" spans="1:24" ht="39" customHeight="1" x14ac:dyDescent="0.4">
      <c r="A25" s="38" t="s">
        <v>196</v>
      </c>
      <c r="C25" s="23">
        <v>0</v>
      </c>
      <c r="D25" s="23"/>
      <c r="E25" s="23">
        <v>0</v>
      </c>
      <c r="F25" s="23"/>
      <c r="G25" s="23">
        <v>0</v>
      </c>
      <c r="H25" s="23"/>
      <c r="I25" s="23">
        <f t="shared" si="0"/>
        <v>0</v>
      </c>
      <c r="K25" s="10">
        <f t="shared" si="1"/>
        <v>0</v>
      </c>
      <c r="M25" s="23">
        <v>0</v>
      </c>
      <c r="O25" s="23">
        <v>0</v>
      </c>
      <c r="Q25" s="23">
        <v>8187717453</v>
      </c>
      <c r="R25" s="23"/>
      <c r="S25" s="23">
        <f t="shared" si="2"/>
        <v>8187717453</v>
      </c>
      <c r="T25" s="22"/>
      <c r="U25" s="79">
        <f t="shared" si="3"/>
        <v>-3.0724431329053332</v>
      </c>
      <c r="W25" s="38"/>
      <c r="X25" s="23"/>
    </row>
    <row r="26" spans="1:24" ht="39" customHeight="1" thickBot="1" x14ac:dyDescent="0.45">
      <c r="A26" s="38" t="s">
        <v>50</v>
      </c>
      <c r="C26" s="25">
        <v>0</v>
      </c>
      <c r="D26" s="23"/>
      <c r="E26" s="25">
        <v>298464438</v>
      </c>
      <c r="F26" s="23"/>
      <c r="G26" s="25">
        <v>0</v>
      </c>
      <c r="H26" s="23"/>
      <c r="I26" s="25">
        <f t="shared" si="0"/>
        <v>298464438</v>
      </c>
      <c r="J26" s="22"/>
      <c r="K26" s="17">
        <f t="shared" si="1"/>
        <v>1.4822251482280258</v>
      </c>
      <c r="L26" s="22"/>
      <c r="M26" s="25">
        <v>11136163500</v>
      </c>
      <c r="N26" s="23"/>
      <c r="O26" s="25">
        <v>-3461845166</v>
      </c>
      <c r="P26" s="23"/>
      <c r="Q26" s="25">
        <v>0</v>
      </c>
      <c r="R26" s="23"/>
      <c r="S26" s="25">
        <f t="shared" si="2"/>
        <v>7674318334</v>
      </c>
      <c r="T26" s="22"/>
      <c r="U26" s="79">
        <f t="shared" si="3"/>
        <v>-2.8797899781444496</v>
      </c>
      <c r="W26" s="38"/>
      <c r="X26" s="23"/>
    </row>
    <row r="27" spans="1:24" ht="39" customHeight="1" thickBot="1" x14ac:dyDescent="0.45">
      <c r="A27" s="48" t="s">
        <v>140</v>
      </c>
      <c r="C27" s="75">
        <f>SUM(C10:C26)</f>
        <v>23242586000</v>
      </c>
      <c r="D27" s="27"/>
      <c r="E27" s="75">
        <f>SUM(E10:E26)</f>
        <v>-6738942589</v>
      </c>
      <c r="F27" s="27"/>
      <c r="G27" s="75">
        <f>SUM(G10:G26)</f>
        <v>0</v>
      </c>
      <c r="H27" s="27"/>
      <c r="I27" s="75">
        <f>SUM(I10:I26)</f>
        <v>16503643411</v>
      </c>
      <c r="J27" s="13"/>
      <c r="K27" s="76">
        <f>SUM(K10:K26)</f>
        <v>81.959899360512608</v>
      </c>
      <c r="L27" s="13"/>
      <c r="M27" s="75">
        <f>SUM(M10:M26)</f>
        <v>42495854340</v>
      </c>
      <c r="N27" s="27"/>
      <c r="O27" s="75">
        <f>SUM(O10:O26)</f>
        <v>18156292448</v>
      </c>
      <c r="P27" s="27"/>
      <c r="Q27" s="75">
        <f>SUM(Q10:Q26)</f>
        <v>219852188826</v>
      </c>
      <c r="R27" s="27"/>
      <c r="S27" s="75">
        <f>SUM(S10:S26)</f>
        <v>280504335614</v>
      </c>
      <c r="T27" s="13"/>
      <c r="U27" s="82">
        <f>SUM(U10:U26)</f>
        <v>-105.25932589327805</v>
      </c>
      <c r="W27" s="38"/>
      <c r="X27" s="23"/>
    </row>
    <row r="28" spans="1:24" ht="39" customHeight="1" x14ac:dyDescent="0.4">
      <c r="A28" s="38"/>
      <c r="C28" s="23"/>
      <c r="D28" s="23"/>
      <c r="E28" s="23"/>
      <c r="F28" s="23"/>
      <c r="G28" s="23"/>
      <c r="H28" s="23"/>
      <c r="I28" s="23"/>
      <c r="J28" s="22"/>
      <c r="K28" s="10"/>
      <c r="L28" s="22"/>
      <c r="M28" s="23"/>
      <c r="N28" s="23"/>
      <c r="O28" s="23"/>
      <c r="P28" s="23"/>
      <c r="Q28" s="23"/>
      <c r="R28" s="23"/>
      <c r="S28" s="23"/>
      <c r="T28" s="22"/>
      <c r="U28" s="10"/>
      <c r="W28" s="38"/>
      <c r="X28" s="23"/>
    </row>
    <row r="29" spans="1:24" ht="39" customHeight="1" x14ac:dyDescent="0.4">
      <c r="A29" s="97" t="s">
        <v>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W29" s="38"/>
      <c r="X29" s="23"/>
    </row>
    <row r="30" spans="1:24" ht="39" customHeight="1" x14ac:dyDescent="0.4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W30" s="38"/>
      <c r="X30" s="23"/>
    </row>
    <row r="31" spans="1:24" ht="39" customHeight="1" x14ac:dyDescent="0.4">
      <c r="A31" s="97" t="s">
        <v>157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W31" s="38"/>
      <c r="X31" s="23"/>
    </row>
    <row r="32" spans="1:24" ht="39" customHeight="1" x14ac:dyDescent="0.4">
      <c r="W32" s="38"/>
      <c r="X32" s="23"/>
    </row>
    <row r="33" spans="1:24" ht="39" customHeight="1" x14ac:dyDescent="0.4">
      <c r="A33" s="88" t="s">
        <v>218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W33" s="38"/>
      <c r="X33" s="23"/>
    </row>
    <row r="34" spans="1:24" ht="39" customHeight="1" x14ac:dyDescent="0.4">
      <c r="A34" s="52"/>
      <c r="B34" s="52"/>
      <c r="C34" s="89" t="s">
        <v>139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W34" s="38"/>
      <c r="X34" s="23"/>
    </row>
    <row r="35" spans="1:24" ht="39" customHeight="1" thickBot="1" x14ac:dyDescent="0.7">
      <c r="A35" s="21"/>
      <c r="B35" s="21"/>
      <c r="C35" s="87" t="s">
        <v>158</v>
      </c>
      <c r="D35" s="87"/>
      <c r="E35" s="87"/>
      <c r="F35" s="87"/>
      <c r="G35" s="87"/>
      <c r="H35" s="87"/>
      <c r="I35" s="87"/>
      <c r="J35" s="87"/>
      <c r="K35" s="87"/>
      <c r="L35" s="21"/>
      <c r="M35" s="87" t="s">
        <v>159</v>
      </c>
      <c r="N35" s="87"/>
      <c r="O35" s="87"/>
      <c r="P35" s="87"/>
      <c r="Q35" s="87"/>
      <c r="R35" s="87"/>
      <c r="S35" s="87"/>
      <c r="T35" s="87"/>
      <c r="U35" s="87"/>
      <c r="W35" s="38"/>
      <c r="X35" s="23"/>
    </row>
    <row r="36" spans="1:24" ht="39" customHeight="1" thickBot="1" x14ac:dyDescent="0.7">
      <c r="A36" s="90" t="s">
        <v>87</v>
      </c>
      <c r="B36" s="21"/>
      <c r="C36" s="35" t="s">
        <v>88</v>
      </c>
      <c r="D36" s="21"/>
      <c r="E36" s="35" t="s">
        <v>89</v>
      </c>
      <c r="F36" s="21"/>
      <c r="G36" s="35" t="s">
        <v>90</v>
      </c>
      <c r="H36" s="21"/>
      <c r="I36" s="87" t="s">
        <v>57</v>
      </c>
      <c r="J36" s="87"/>
      <c r="K36" s="87"/>
      <c r="L36" s="21"/>
      <c r="M36" s="35" t="s">
        <v>88</v>
      </c>
      <c r="N36" s="21"/>
      <c r="O36" s="35" t="s">
        <v>89</v>
      </c>
      <c r="P36" s="21"/>
      <c r="Q36" s="35" t="s">
        <v>90</v>
      </c>
      <c r="R36" s="21"/>
      <c r="S36" s="87" t="s">
        <v>57</v>
      </c>
      <c r="T36" s="87"/>
      <c r="U36" s="87"/>
      <c r="W36" s="38"/>
      <c r="X36" s="23"/>
    </row>
    <row r="37" spans="1:24" ht="39" customHeight="1" thickBot="1" x14ac:dyDescent="0.7">
      <c r="A37" s="87"/>
      <c r="B37" s="21"/>
      <c r="C37" s="19" t="s">
        <v>161</v>
      </c>
      <c r="D37" s="35"/>
      <c r="E37" s="19" t="s">
        <v>162</v>
      </c>
      <c r="F37" s="35"/>
      <c r="G37" s="19" t="s">
        <v>163</v>
      </c>
      <c r="H37" s="21"/>
      <c r="I37" s="19" t="s">
        <v>77</v>
      </c>
      <c r="J37" s="21"/>
      <c r="K37" s="19" t="s">
        <v>83</v>
      </c>
      <c r="L37" s="21"/>
      <c r="M37" s="19" t="s">
        <v>161</v>
      </c>
      <c r="N37" s="35"/>
      <c r="O37" s="19" t="s">
        <v>162</v>
      </c>
      <c r="P37" s="35"/>
      <c r="Q37" s="19" t="s">
        <v>163</v>
      </c>
      <c r="R37" s="21"/>
      <c r="S37" s="19" t="s">
        <v>77</v>
      </c>
      <c r="T37" s="21"/>
      <c r="U37" s="19" t="s">
        <v>83</v>
      </c>
      <c r="W37" s="38"/>
      <c r="X37" s="23"/>
    </row>
    <row r="38" spans="1:24" ht="39" customHeight="1" x14ac:dyDescent="0.6">
      <c r="A38" s="12" t="s">
        <v>141</v>
      </c>
      <c r="B38" s="77"/>
      <c r="C38" s="27">
        <f>SUM(C27)</f>
        <v>23242586000</v>
      </c>
      <c r="D38" s="13"/>
      <c r="E38" s="27">
        <f>SUM(E27)</f>
        <v>-6738942589</v>
      </c>
      <c r="F38" s="13"/>
      <c r="G38" s="27">
        <f>SUM(G27)</f>
        <v>0</v>
      </c>
      <c r="H38" s="77"/>
      <c r="I38" s="27">
        <f>SUM(I27)</f>
        <v>16503643411</v>
      </c>
      <c r="J38" s="77"/>
      <c r="K38" s="33">
        <f>SUM(K27)</f>
        <v>81.959899360512608</v>
      </c>
      <c r="L38" s="77"/>
      <c r="M38" s="27">
        <f>SUM(M27)</f>
        <v>42495854340</v>
      </c>
      <c r="N38" s="13"/>
      <c r="O38" s="27">
        <f>SUM(O27)</f>
        <v>18156292448</v>
      </c>
      <c r="P38" s="13"/>
      <c r="Q38" s="27">
        <f>SUM(Q27)</f>
        <v>219852188826</v>
      </c>
      <c r="R38" s="77"/>
      <c r="S38" s="27">
        <f>SUM(S27)</f>
        <v>280504335614</v>
      </c>
      <c r="T38" s="77"/>
      <c r="U38" s="83">
        <f>SUM(U27)</f>
        <v>-105.25932589327805</v>
      </c>
      <c r="W38" s="38"/>
      <c r="X38" s="23"/>
    </row>
    <row r="39" spans="1:24" ht="39" customHeight="1" x14ac:dyDescent="0.4">
      <c r="A39" s="38" t="s">
        <v>41</v>
      </c>
      <c r="C39" s="23">
        <v>0</v>
      </c>
      <c r="D39" s="23"/>
      <c r="E39" s="23">
        <v>-79023495</v>
      </c>
      <c r="F39" s="23"/>
      <c r="G39" s="23">
        <v>0</v>
      </c>
      <c r="H39" s="23"/>
      <c r="I39" s="23">
        <f t="shared" ref="I39:I55" si="4">C39+E39+G39</f>
        <v>-79023495</v>
      </c>
      <c r="J39" s="22"/>
      <c r="K39" s="10">
        <f t="shared" ref="K39:K55" si="5">I39/$I$172*100</f>
        <v>-0.39244411285565506</v>
      </c>
      <c r="L39" s="22"/>
      <c r="M39" s="23">
        <v>11765482</v>
      </c>
      <c r="N39" s="23"/>
      <c r="O39" s="23">
        <v>-309772094</v>
      </c>
      <c r="P39" s="23"/>
      <c r="Q39" s="23">
        <v>7050998488</v>
      </c>
      <c r="R39" s="23"/>
      <c r="S39" s="23">
        <f t="shared" ref="S39:S55" si="6">M39+O39+Q39</f>
        <v>6752991876</v>
      </c>
      <c r="T39" s="22"/>
      <c r="U39" s="79">
        <f t="shared" ref="U39:U55" si="7">S39/$S$172*100</f>
        <v>-2.5340619818749999</v>
      </c>
      <c r="W39" s="38"/>
      <c r="X39" s="23"/>
    </row>
    <row r="40" spans="1:24" ht="39" customHeight="1" x14ac:dyDescent="0.4">
      <c r="A40" s="38" t="s">
        <v>197</v>
      </c>
      <c r="C40" s="23">
        <v>0</v>
      </c>
      <c r="D40" s="23"/>
      <c r="E40" s="23">
        <v>0</v>
      </c>
      <c r="F40" s="23"/>
      <c r="G40" s="23">
        <v>0</v>
      </c>
      <c r="H40" s="23"/>
      <c r="I40" s="23">
        <f t="shared" si="4"/>
        <v>0</v>
      </c>
      <c r="K40" s="10">
        <f t="shared" si="5"/>
        <v>0</v>
      </c>
      <c r="M40" s="23">
        <v>0</v>
      </c>
      <c r="O40" s="23">
        <v>0</v>
      </c>
      <c r="Q40" s="23">
        <v>5648574079</v>
      </c>
      <c r="R40" s="23"/>
      <c r="S40" s="23">
        <f t="shared" si="6"/>
        <v>5648574079</v>
      </c>
      <c r="T40" s="22"/>
      <c r="U40" s="79">
        <f t="shared" si="7"/>
        <v>-2.1196289123743188</v>
      </c>
      <c r="W40" s="38"/>
      <c r="X40" s="23"/>
    </row>
    <row r="41" spans="1:24" ht="39" customHeight="1" x14ac:dyDescent="0.4">
      <c r="A41" s="38" t="s">
        <v>35</v>
      </c>
      <c r="C41" s="23">
        <v>0</v>
      </c>
      <c r="D41" s="23"/>
      <c r="E41" s="23">
        <v>36964197</v>
      </c>
      <c r="F41" s="23"/>
      <c r="G41" s="23">
        <v>0</v>
      </c>
      <c r="H41" s="23"/>
      <c r="I41" s="23">
        <f t="shared" si="4"/>
        <v>36964197</v>
      </c>
      <c r="J41" s="22"/>
      <c r="K41" s="10">
        <f t="shared" si="5"/>
        <v>0.1835704874744741</v>
      </c>
      <c r="L41" s="22"/>
      <c r="M41" s="23">
        <v>4898181250</v>
      </c>
      <c r="N41" s="23"/>
      <c r="O41" s="23">
        <v>617302094</v>
      </c>
      <c r="P41" s="23"/>
      <c r="Q41" s="23">
        <v>105245659</v>
      </c>
      <c r="R41" s="23"/>
      <c r="S41" s="23">
        <f t="shared" si="6"/>
        <v>5620729003</v>
      </c>
      <c r="T41" s="22"/>
      <c r="U41" s="79">
        <f t="shared" si="7"/>
        <v>-2.1091800402640484</v>
      </c>
      <c r="W41" s="38"/>
      <c r="X41" s="23"/>
    </row>
    <row r="42" spans="1:24" ht="39" customHeight="1" x14ac:dyDescent="0.4">
      <c r="A42" s="38" t="s">
        <v>198</v>
      </c>
      <c r="C42" s="23">
        <v>0</v>
      </c>
      <c r="D42" s="23"/>
      <c r="E42" s="23">
        <v>0</v>
      </c>
      <c r="F42" s="23"/>
      <c r="G42" s="23">
        <v>0</v>
      </c>
      <c r="H42" s="23"/>
      <c r="I42" s="23">
        <f t="shared" si="4"/>
        <v>0</v>
      </c>
      <c r="K42" s="10">
        <f t="shared" si="5"/>
        <v>0</v>
      </c>
      <c r="M42" s="23">
        <v>0</v>
      </c>
      <c r="O42" s="23">
        <v>0</v>
      </c>
      <c r="Q42" s="23">
        <v>4653581121</v>
      </c>
      <c r="R42" s="23"/>
      <c r="S42" s="23">
        <f t="shared" si="6"/>
        <v>4653581121</v>
      </c>
      <c r="T42" s="22"/>
      <c r="U42" s="79">
        <f t="shared" si="7"/>
        <v>-1.7462575425579177</v>
      </c>
      <c r="W42" s="38"/>
      <c r="X42" s="23"/>
    </row>
    <row r="43" spans="1:24" ht="39" customHeight="1" x14ac:dyDescent="0.4">
      <c r="A43" s="38" t="s">
        <v>95</v>
      </c>
      <c r="C43" s="23">
        <v>0</v>
      </c>
      <c r="D43" s="23"/>
      <c r="E43" s="23">
        <v>0</v>
      </c>
      <c r="F43" s="23"/>
      <c r="G43" s="23">
        <v>0</v>
      </c>
      <c r="H43" s="23"/>
      <c r="I43" s="23">
        <f t="shared" si="4"/>
        <v>0</v>
      </c>
      <c r="J43" s="22"/>
      <c r="K43" s="10">
        <f t="shared" si="5"/>
        <v>0</v>
      </c>
      <c r="L43" s="22"/>
      <c r="M43" s="23">
        <v>0</v>
      </c>
      <c r="N43" s="23"/>
      <c r="O43" s="23">
        <v>0</v>
      </c>
      <c r="P43" s="23"/>
      <c r="Q43" s="23">
        <v>3601154562</v>
      </c>
      <c r="R43" s="23"/>
      <c r="S43" s="23">
        <f t="shared" si="6"/>
        <v>3601154562</v>
      </c>
      <c r="T43" s="22"/>
      <c r="U43" s="79">
        <f t="shared" si="7"/>
        <v>-1.3513341988240704</v>
      </c>
      <c r="W43" s="38"/>
      <c r="X43" s="23"/>
    </row>
    <row r="44" spans="1:24" ht="39" customHeight="1" x14ac:dyDescent="0.4">
      <c r="A44" s="38" t="s">
        <v>199</v>
      </c>
      <c r="C44" s="23">
        <v>0</v>
      </c>
      <c r="D44" s="23"/>
      <c r="E44" s="23">
        <v>0</v>
      </c>
      <c r="F44" s="23"/>
      <c r="G44" s="23">
        <v>0</v>
      </c>
      <c r="H44" s="23"/>
      <c r="I44" s="23">
        <f t="shared" si="4"/>
        <v>0</v>
      </c>
      <c r="K44" s="10">
        <f t="shared" si="5"/>
        <v>0</v>
      </c>
      <c r="M44" s="23">
        <v>0</v>
      </c>
      <c r="O44" s="23">
        <v>0</v>
      </c>
      <c r="Q44" s="23">
        <v>3569790982</v>
      </c>
      <c r="R44" s="23"/>
      <c r="S44" s="23">
        <f t="shared" si="6"/>
        <v>3569790982</v>
      </c>
      <c r="T44" s="22"/>
      <c r="U44" s="79">
        <f t="shared" si="7"/>
        <v>-1.3395650071601568</v>
      </c>
      <c r="W44" s="38"/>
      <c r="X44" s="23"/>
    </row>
    <row r="45" spans="1:24" ht="39" customHeight="1" x14ac:dyDescent="0.4">
      <c r="A45" s="38" t="s">
        <v>92</v>
      </c>
      <c r="C45" s="23">
        <v>0</v>
      </c>
      <c r="D45" s="23"/>
      <c r="E45" s="23">
        <v>0</v>
      </c>
      <c r="F45" s="23"/>
      <c r="G45" s="23">
        <v>0</v>
      </c>
      <c r="H45" s="23"/>
      <c r="I45" s="23">
        <f t="shared" si="4"/>
        <v>0</v>
      </c>
      <c r="J45" s="22"/>
      <c r="K45" s="10">
        <f t="shared" si="5"/>
        <v>0</v>
      </c>
      <c r="L45" s="22"/>
      <c r="M45" s="23">
        <v>0</v>
      </c>
      <c r="N45" s="23"/>
      <c r="O45" s="23">
        <v>0</v>
      </c>
      <c r="P45" s="23"/>
      <c r="Q45" s="23">
        <v>2975052000</v>
      </c>
      <c r="R45" s="23"/>
      <c r="S45" s="23">
        <f t="shared" si="6"/>
        <v>2975052000</v>
      </c>
      <c r="T45" s="22"/>
      <c r="U45" s="79">
        <f t="shared" si="7"/>
        <v>-1.116389047363513</v>
      </c>
      <c r="W45" s="38"/>
      <c r="X45" s="23"/>
    </row>
    <row r="46" spans="1:24" ht="39" customHeight="1" x14ac:dyDescent="0.4">
      <c r="A46" s="38" t="s">
        <v>48</v>
      </c>
      <c r="C46" s="23">
        <v>0</v>
      </c>
      <c r="D46" s="23"/>
      <c r="E46" s="23">
        <v>2624232466</v>
      </c>
      <c r="F46" s="23"/>
      <c r="G46" s="23">
        <v>0</v>
      </c>
      <c r="H46" s="23"/>
      <c r="I46" s="23">
        <f t="shared" si="4"/>
        <v>2624232466</v>
      </c>
      <c r="J46" s="22"/>
      <c r="K46" s="10">
        <f t="shared" si="5"/>
        <v>13.032384635055408</v>
      </c>
      <c r="L46" s="22"/>
      <c r="M46" s="23">
        <v>0</v>
      </c>
      <c r="N46" s="23"/>
      <c r="O46" s="23">
        <v>2796415615</v>
      </c>
      <c r="P46" s="23"/>
      <c r="Q46" s="23">
        <v>134808838</v>
      </c>
      <c r="R46" s="23"/>
      <c r="S46" s="23">
        <f t="shared" si="6"/>
        <v>2931224453</v>
      </c>
      <c r="T46" s="22"/>
      <c r="U46" s="79">
        <f t="shared" si="7"/>
        <v>-1.0999427487967619</v>
      </c>
    </row>
    <row r="47" spans="1:24" ht="39" customHeight="1" x14ac:dyDescent="0.4">
      <c r="A47" s="38" t="s">
        <v>200</v>
      </c>
      <c r="C47" s="23">
        <v>0</v>
      </c>
      <c r="D47" s="23"/>
      <c r="E47" s="23">
        <v>0</v>
      </c>
      <c r="F47" s="23"/>
      <c r="G47" s="23">
        <v>0</v>
      </c>
      <c r="H47" s="23"/>
      <c r="I47" s="23">
        <f t="shared" si="4"/>
        <v>0</v>
      </c>
      <c r="K47" s="10">
        <f t="shared" si="5"/>
        <v>0</v>
      </c>
      <c r="M47" s="23">
        <v>0</v>
      </c>
      <c r="O47" s="23">
        <v>0</v>
      </c>
      <c r="Q47" s="23">
        <v>2845967378</v>
      </c>
      <c r="R47" s="23"/>
      <c r="S47" s="23">
        <f t="shared" si="6"/>
        <v>2845967378</v>
      </c>
      <c r="T47" s="22"/>
      <c r="U47" s="79">
        <f t="shared" si="7"/>
        <v>-1.0679500089252403</v>
      </c>
    </row>
    <row r="48" spans="1:24" ht="39" customHeight="1" x14ac:dyDescent="0.4">
      <c r="A48" s="38" t="s">
        <v>201</v>
      </c>
      <c r="C48" s="23">
        <v>0</v>
      </c>
      <c r="D48" s="23"/>
      <c r="E48" s="23">
        <v>0</v>
      </c>
      <c r="F48" s="23"/>
      <c r="G48" s="23">
        <v>0</v>
      </c>
      <c r="H48" s="23"/>
      <c r="I48" s="23">
        <f t="shared" si="4"/>
        <v>0</v>
      </c>
      <c r="K48" s="10">
        <f t="shared" si="5"/>
        <v>0</v>
      </c>
      <c r="M48" s="23">
        <v>0</v>
      </c>
      <c r="O48" s="23">
        <v>0</v>
      </c>
      <c r="Q48" s="23">
        <v>2722447714</v>
      </c>
      <c r="R48" s="23"/>
      <c r="S48" s="23">
        <f t="shared" si="6"/>
        <v>2722447714</v>
      </c>
      <c r="T48" s="22"/>
      <c r="U48" s="79">
        <f t="shared" si="7"/>
        <v>-1.0215992224436525</v>
      </c>
    </row>
    <row r="49" spans="1:21" ht="39" customHeight="1" x14ac:dyDescent="0.4">
      <c r="A49" s="38" t="s">
        <v>202</v>
      </c>
      <c r="C49" s="23">
        <v>0</v>
      </c>
      <c r="D49" s="23"/>
      <c r="E49" s="23">
        <v>0</v>
      </c>
      <c r="F49" s="23"/>
      <c r="G49" s="23">
        <v>0</v>
      </c>
      <c r="H49" s="23"/>
      <c r="I49" s="23">
        <f t="shared" si="4"/>
        <v>0</v>
      </c>
      <c r="K49" s="10">
        <f t="shared" si="5"/>
        <v>0</v>
      </c>
      <c r="M49" s="23">
        <v>0</v>
      </c>
      <c r="O49" s="23">
        <v>0</v>
      </c>
      <c r="Q49" s="23">
        <v>2432450151</v>
      </c>
      <c r="R49" s="23"/>
      <c r="S49" s="23">
        <f t="shared" si="6"/>
        <v>2432450151</v>
      </c>
      <c r="T49" s="22"/>
      <c r="U49" s="79">
        <f t="shared" si="7"/>
        <v>-0.91277756047091707</v>
      </c>
    </row>
    <row r="50" spans="1:21" ht="39" customHeight="1" x14ac:dyDescent="0.4">
      <c r="A50" s="38" t="s">
        <v>203</v>
      </c>
      <c r="C50" s="23">
        <v>0</v>
      </c>
      <c r="D50" s="23"/>
      <c r="E50" s="23">
        <v>0</v>
      </c>
      <c r="F50" s="23"/>
      <c r="G50" s="23">
        <v>0</v>
      </c>
      <c r="H50" s="23"/>
      <c r="I50" s="23">
        <f t="shared" si="4"/>
        <v>0</v>
      </c>
      <c r="K50" s="10">
        <f t="shared" si="5"/>
        <v>0</v>
      </c>
      <c r="M50" s="23">
        <v>0</v>
      </c>
      <c r="O50" s="23">
        <v>0</v>
      </c>
      <c r="Q50" s="23">
        <v>2299163039</v>
      </c>
      <c r="R50" s="23"/>
      <c r="S50" s="23">
        <f t="shared" si="6"/>
        <v>2299163039</v>
      </c>
      <c r="T50" s="22"/>
      <c r="U50" s="79">
        <f t="shared" si="7"/>
        <v>-0.8627615365521708</v>
      </c>
    </row>
    <row r="51" spans="1:21" ht="39" customHeight="1" x14ac:dyDescent="0.4">
      <c r="A51" s="38" t="s">
        <v>56</v>
      </c>
      <c r="C51" s="23">
        <v>0</v>
      </c>
      <c r="D51" s="23"/>
      <c r="E51" s="23">
        <v>2099735847</v>
      </c>
      <c r="F51" s="23"/>
      <c r="G51" s="23">
        <v>0</v>
      </c>
      <c r="H51" s="23"/>
      <c r="I51" s="23">
        <f t="shared" si="4"/>
        <v>2099735847</v>
      </c>
      <c r="J51" s="22"/>
      <c r="K51" s="10">
        <f t="shared" si="5"/>
        <v>10.427645242812057</v>
      </c>
      <c r="L51" s="22"/>
      <c r="M51" s="23">
        <v>0</v>
      </c>
      <c r="N51" s="23"/>
      <c r="O51" s="23">
        <v>2099735847</v>
      </c>
      <c r="P51" s="23"/>
      <c r="Q51" s="23">
        <v>0</v>
      </c>
      <c r="R51" s="23"/>
      <c r="S51" s="23">
        <f t="shared" si="6"/>
        <v>2099735847</v>
      </c>
      <c r="T51" s="22"/>
      <c r="U51" s="79">
        <f t="shared" si="7"/>
        <v>-0.78792643017579145</v>
      </c>
    </row>
    <row r="52" spans="1:21" ht="39" customHeight="1" x14ac:dyDescent="0.4">
      <c r="A52" s="38" t="s">
        <v>106</v>
      </c>
      <c r="C52" s="23">
        <v>0</v>
      </c>
      <c r="D52" s="23"/>
      <c r="E52" s="23">
        <v>0</v>
      </c>
      <c r="F52" s="23"/>
      <c r="G52" s="23">
        <v>0</v>
      </c>
      <c r="H52" s="23"/>
      <c r="I52" s="23">
        <f t="shared" si="4"/>
        <v>0</v>
      </c>
      <c r="J52" s="22"/>
      <c r="K52" s="10">
        <f t="shared" si="5"/>
        <v>0</v>
      </c>
      <c r="L52" s="22"/>
      <c r="M52" s="23">
        <v>0</v>
      </c>
      <c r="N52" s="23"/>
      <c r="O52" s="23">
        <v>0</v>
      </c>
      <c r="P52" s="23"/>
      <c r="Q52" s="23">
        <v>2052398649</v>
      </c>
      <c r="R52" s="23"/>
      <c r="S52" s="23">
        <f t="shared" si="6"/>
        <v>2052398649</v>
      </c>
      <c r="T52" s="22"/>
      <c r="U52" s="79">
        <f t="shared" si="7"/>
        <v>-0.77016313414598159</v>
      </c>
    </row>
    <row r="53" spans="1:21" ht="39" customHeight="1" x14ac:dyDescent="0.4">
      <c r="A53" s="38" t="s">
        <v>18</v>
      </c>
      <c r="C53" s="23">
        <v>0</v>
      </c>
      <c r="D53" s="23"/>
      <c r="E53" s="23">
        <v>-1485607725</v>
      </c>
      <c r="F53" s="23"/>
      <c r="G53" s="23">
        <v>1209353338</v>
      </c>
      <c r="H53" s="23"/>
      <c r="I53" s="23">
        <f t="shared" si="4"/>
        <v>-276254387</v>
      </c>
      <c r="J53" s="22"/>
      <c r="K53" s="10">
        <f t="shared" si="5"/>
        <v>-1.3719262584968912</v>
      </c>
      <c r="L53" s="22"/>
      <c r="M53" s="23">
        <v>700000000</v>
      </c>
      <c r="N53" s="23"/>
      <c r="O53" s="23">
        <v>0</v>
      </c>
      <c r="P53" s="23"/>
      <c r="Q53" s="23">
        <v>1209353338</v>
      </c>
      <c r="R53" s="23"/>
      <c r="S53" s="23">
        <f t="shared" si="6"/>
        <v>1909353338</v>
      </c>
      <c r="T53" s="22"/>
      <c r="U53" s="79">
        <f t="shared" si="7"/>
        <v>-0.71648534347976556</v>
      </c>
    </row>
    <row r="54" spans="1:21" ht="39" customHeight="1" x14ac:dyDescent="0.4">
      <c r="A54" s="38" t="s">
        <v>14</v>
      </c>
      <c r="C54" s="23">
        <v>0</v>
      </c>
      <c r="D54" s="23"/>
      <c r="E54" s="23">
        <v>1893701549</v>
      </c>
      <c r="F54" s="23"/>
      <c r="G54" s="23">
        <v>0</v>
      </c>
      <c r="H54" s="23"/>
      <c r="I54" s="23">
        <f t="shared" si="4"/>
        <v>1893701549</v>
      </c>
      <c r="J54" s="22"/>
      <c r="K54" s="10">
        <f t="shared" si="5"/>
        <v>9.4044438860959616</v>
      </c>
      <c r="L54" s="22"/>
      <c r="M54" s="23">
        <v>0</v>
      </c>
      <c r="N54" s="23"/>
      <c r="O54" s="23">
        <v>1890858749</v>
      </c>
      <c r="P54" s="23"/>
      <c r="Q54" s="23">
        <v>0</v>
      </c>
      <c r="R54" s="23"/>
      <c r="S54" s="23">
        <f t="shared" si="6"/>
        <v>1890858749</v>
      </c>
      <c r="T54" s="22"/>
      <c r="U54" s="79">
        <f t="shared" si="7"/>
        <v>-0.70954524408147268</v>
      </c>
    </row>
    <row r="55" spans="1:21" ht="39" customHeight="1" thickBot="1" x14ac:dyDescent="0.45">
      <c r="A55" s="38" t="s">
        <v>204</v>
      </c>
      <c r="C55" s="25">
        <v>0</v>
      </c>
      <c r="D55" s="23"/>
      <c r="E55" s="25">
        <v>0</v>
      </c>
      <c r="F55" s="23"/>
      <c r="G55" s="25">
        <v>0</v>
      </c>
      <c r="H55" s="23"/>
      <c r="I55" s="25">
        <f t="shared" si="4"/>
        <v>0</v>
      </c>
      <c r="K55" s="17">
        <f t="shared" si="5"/>
        <v>0</v>
      </c>
      <c r="M55" s="25">
        <v>0</v>
      </c>
      <c r="O55" s="25">
        <v>0</v>
      </c>
      <c r="Q55" s="25">
        <v>1879149631</v>
      </c>
      <c r="R55" s="23"/>
      <c r="S55" s="25">
        <f t="shared" si="6"/>
        <v>1879149631</v>
      </c>
      <c r="T55" s="22"/>
      <c r="U55" s="79">
        <f t="shared" si="7"/>
        <v>-0.70515139446489894</v>
      </c>
    </row>
    <row r="56" spans="1:21" ht="39" customHeight="1" thickBot="1" x14ac:dyDescent="0.45">
      <c r="A56" s="48" t="s">
        <v>140</v>
      </c>
      <c r="C56" s="30">
        <f>SUM(C38:C55)</f>
        <v>23242586000</v>
      </c>
      <c r="D56" s="23"/>
      <c r="E56" s="30">
        <f>SUM(E38:E55)</f>
        <v>-1648939750</v>
      </c>
      <c r="F56" s="23"/>
      <c r="G56" s="30">
        <f>SUM(G38:G55)</f>
        <v>1209353338</v>
      </c>
      <c r="H56" s="23"/>
      <c r="I56" s="30">
        <f>SUM(I38:I55)</f>
        <v>22802999588</v>
      </c>
      <c r="K56" s="32">
        <f>SUM(K38:K55)</f>
        <v>113.24357324059797</v>
      </c>
      <c r="M56" s="30">
        <f>SUM(M38:M55)</f>
        <v>48105801072</v>
      </c>
      <c r="O56" s="30">
        <f>SUM(O38:O55)</f>
        <v>25250832659</v>
      </c>
      <c r="Q56" s="30">
        <f>SUM(Q38:Q55)</f>
        <v>263032324455</v>
      </c>
      <c r="R56" s="23"/>
      <c r="S56" s="30">
        <f>SUM(S38:S55)</f>
        <v>336388958186</v>
      </c>
      <c r="T56" s="22"/>
      <c r="U56" s="82">
        <f>SUM(U38:U55)</f>
        <v>-126.23004524723373</v>
      </c>
    </row>
    <row r="57" spans="1:21" ht="39" customHeight="1" x14ac:dyDescent="0.4">
      <c r="A57" s="38"/>
      <c r="C57" s="23"/>
      <c r="D57" s="23"/>
      <c r="E57" s="23"/>
      <c r="F57" s="23"/>
      <c r="G57" s="23"/>
      <c r="H57" s="23"/>
      <c r="I57" s="23"/>
      <c r="K57" s="10"/>
      <c r="M57" s="23"/>
      <c r="O57" s="23"/>
      <c r="Q57" s="23"/>
      <c r="R57" s="23"/>
      <c r="S57" s="23"/>
      <c r="T57" s="22"/>
      <c r="U57" s="10"/>
    </row>
    <row r="58" spans="1:21" ht="39" customHeight="1" x14ac:dyDescent="0.4">
      <c r="A58" s="97" t="s">
        <v>0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</row>
    <row r="59" spans="1:21" ht="39" customHeight="1" x14ac:dyDescent="0.4">
      <c r="A59" s="97" t="s">
        <v>80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</row>
    <row r="60" spans="1:21" ht="39" customHeight="1" x14ac:dyDescent="0.4">
      <c r="A60" s="97" t="s">
        <v>157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</row>
    <row r="61" spans="1:21" ht="39" customHeight="1" x14ac:dyDescent="0.4"/>
    <row r="62" spans="1:21" ht="39" customHeight="1" x14ac:dyDescent="0.4">
      <c r="A62" s="88" t="s">
        <v>218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</row>
    <row r="63" spans="1:21" ht="39" customHeight="1" x14ac:dyDescent="0.4">
      <c r="A63" s="52"/>
      <c r="B63" s="52"/>
      <c r="C63" s="89" t="s">
        <v>139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39" customHeight="1" thickBot="1" x14ac:dyDescent="0.7">
      <c r="A64" s="21"/>
      <c r="B64" s="21"/>
      <c r="C64" s="87" t="s">
        <v>158</v>
      </c>
      <c r="D64" s="87"/>
      <c r="E64" s="87"/>
      <c r="F64" s="87"/>
      <c r="G64" s="87"/>
      <c r="H64" s="87"/>
      <c r="I64" s="87"/>
      <c r="J64" s="87"/>
      <c r="K64" s="87"/>
      <c r="L64" s="21"/>
      <c r="M64" s="87" t="s">
        <v>159</v>
      </c>
      <c r="N64" s="87"/>
      <c r="O64" s="87"/>
      <c r="P64" s="87"/>
      <c r="Q64" s="87"/>
      <c r="R64" s="87"/>
      <c r="S64" s="87"/>
      <c r="T64" s="87"/>
      <c r="U64" s="87"/>
    </row>
    <row r="65" spans="1:21" ht="39" customHeight="1" thickBot="1" x14ac:dyDescent="0.7">
      <c r="A65" s="90" t="s">
        <v>87</v>
      </c>
      <c r="B65" s="21"/>
      <c r="C65" s="35" t="s">
        <v>88</v>
      </c>
      <c r="D65" s="21"/>
      <c r="E65" s="35" t="s">
        <v>89</v>
      </c>
      <c r="F65" s="21"/>
      <c r="G65" s="35" t="s">
        <v>90</v>
      </c>
      <c r="H65" s="21"/>
      <c r="I65" s="87" t="s">
        <v>57</v>
      </c>
      <c r="J65" s="87"/>
      <c r="K65" s="87"/>
      <c r="L65" s="21"/>
      <c r="M65" s="35" t="s">
        <v>88</v>
      </c>
      <c r="N65" s="21"/>
      <c r="O65" s="35" t="s">
        <v>89</v>
      </c>
      <c r="P65" s="21"/>
      <c r="Q65" s="35" t="s">
        <v>90</v>
      </c>
      <c r="R65" s="21"/>
      <c r="S65" s="87" t="s">
        <v>57</v>
      </c>
      <c r="T65" s="87"/>
      <c r="U65" s="87"/>
    </row>
    <row r="66" spans="1:21" ht="39" customHeight="1" thickBot="1" x14ac:dyDescent="0.7">
      <c r="A66" s="87"/>
      <c r="B66" s="21"/>
      <c r="C66" s="19" t="s">
        <v>161</v>
      </c>
      <c r="D66" s="35"/>
      <c r="E66" s="19" t="s">
        <v>162</v>
      </c>
      <c r="F66" s="35"/>
      <c r="G66" s="19" t="s">
        <v>163</v>
      </c>
      <c r="H66" s="21"/>
      <c r="I66" s="19" t="s">
        <v>77</v>
      </c>
      <c r="J66" s="21"/>
      <c r="K66" s="19" t="s">
        <v>83</v>
      </c>
      <c r="L66" s="21"/>
      <c r="M66" s="19" t="s">
        <v>161</v>
      </c>
      <c r="N66" s="35"/>
      <c r="O66" s="19" t="s">
        <v>162</v>
      </c>
      <c r="P66" s="35"/>
      <c r="Q66" s="19" t="s">
        <v>163</v>
      </c>
      <c r="R66" s="21"/>
      <c r="S66" s="19" t="s">
        <v>77</v>
      </c>
      <c r="T66" s="21"/>
      <c r="U66" s="19" t="s">
        <v>83</v>
      </c>
    </row>
    <row r="67" spans="1:21" ht="39" customHeight="1" x14ac:dyDescent="0.4">
      <c r="A67" s="12" t="s">
        <v>141</v>
      </c>
      <c r="C67" s="27">
        <f>SUM(C56)</f>
        <v>23242586000</v>
      </c>
      <c r="D67" s="27"/>
      <c r="E67" s="27">
        <f>SUM(E56)</f>
        <v>-1648939750</v>
      </c>
      <c r="F67" s="27"/>
      <c r="G67" s="27">
        <f>SUM(G56)</f>
        <v>1209353338</v>
      </c>
      <c r="H67" s="27"/>
      <c r="I67" s="27">
        <f>SUM(I56)</f>
        <v>22802999588</v>
      </c>
      <c r="J67" s="49"/>
      <c r="K67" s="33">
        <f>SUM(K56)</f>
        <v>113.24357324059797</v>
      </c>
      <c r="L67" s="49"/>
      <c r="M67" s="27">
        <f>SUM(M56)</f>
        <v>48105801072</v>
      </c>
      <c r="N67" s="49"/>
      <c r="O67" s="27">
        <f>SUM(O56)</f>
        <v>25250832659</v>
      </c>
      <c r="P67" s="49"/>
      <c r="Q67" s="27">
        <f>SUM(Q56)</f>
        <v>263032324455</v>
      </c>
      <c r="R67" s="27"/>
      <c r="S67" s="27">
        <f>SUM(S56)</f>
        <v>336388958186</v>
      </c>
      <c r="T67" s="13"/>
      <c r="U67" s="83">
        <f>SUM(U56)</f>
        <v>-126.23004524723373</v>
      </c>
    </row>
    <row r="68" spans="1:21" ht="39" customHeight="1" x14ac:dyDescent="0.4">
      <c r="A68" s="38" t="s">
        <v>98</v>
      </c>
      <c r="C68" s="23">
        <v>0</v>
      </c>
      <c r="D68" s="23"/>
      <c r="E68" s="23">
        <v>0</v>
      </c>
      <c r="F68" s="23"/>
      <c r="G68" s="23">
        <v>0</v>
      </c>
      <c r="H68" s="23"/>
      <c r="I68" s="23">
        <f t="shared" ref="I68:I84" si="8">C68+E68+G68</f>
        <v>0</v>
      </c>
      <c r="J68" s="22"/>
      <c r="K68" s="10">
        <f t="shared" ref="K68:K84" si="9">I68/$I$172*100</f>
        <v>0</v>
      </c>
      <c r="L68" s="22"/>
      <c r="M68" s="23">
        <v>0</v>
      </c>
      <c r="N68" s="23"/>
      <c r="O68" s="23">
        <v>0</v>
      </c>
      <c r="P68" s="23"/>
      <c r="Q68" s="23">
        <v>1683940890</v>
      </c>
      <c r="R68" s="23"/>
      <c r="S68" s="23">
        <f t="shared" ref="S68:S84" si="10">M68+O68+Q68</f>
        <v>1683940890</v>
      </c>
      <c r="T68" s="22"/>
      <c r="U68" s="79">
        <f t="shared" ref="U68:U84" si="11">S68/$S$172*100</f>
        <v>-0.63189926293845144</v>
      </c>
    </row>
    <row r="69" spans="1:21" ht="39" customHeight="1" x14ac:dyDescent="0.4">
      <c r="A69" s="38" t="s">
        <v>102</v>
      </c>
      <c r="C69" s="23">
        <v>0</v>
      </c>
      <c r="D69" s="23"/>
      <c r="E69" s="23">
        <v>0</v>
      </c>
      <c r="F69" s="23"/>
      <c r="G69" s="23">
        <v>0</v>
      </c>
      <c r="H69" s="23"/>
      <c r="I69" s="23">
        <f t="shared" si="8"/>
        <v>0</v>
      </c>
      <c r="J69" s="22"/>
      <c r="K69" s="10">
        <f t="shared" si="9"/>
        <v>0</v>
      </c>
      <c r="L69" s="22"/>
      <c r="M69" s="23">
        <v>0</v>
      </c>
      <c r="N69" s="23"/>
      <c r="O69" s="23">
        <v>0</v>
      </c>
      <c r="P69" s="23"/>
      <c r="Q69" s="23">
        <v>1679926800</v>
      </c>
      <c r="R69" s="23"/>
      <c r="S69" s="23">
        <f t="shared" si="10"/>
        <v>1679926800</v>
      </c>
      <c r="T69" s="22"/>
      <c r="U69" s="79">
        <f t="shared" si="11"/>
        <v>-0.63039297460764876</v>
      </c>
    </row>
    <row r="70" spans="1:21" ht="39" customHeight="1" x14ac:dyDescent="0.4">
      <c r="A70" s="38" t="s">
        <v>27</v>
      </c>
      <c r="C70" s="23">
        <v>0</v>
      </c>
      <c r="D70" s="23"/>
      <c r="E70" s="23">
        <v>6095708599</v>
      </c>
      <c r="F70" s="23"/>
      <c r="G70" s="23">
        <v>0</v>
      </c>
      <c r="H70" s="23"/>
      <c r="I70" s="23">
        <f t="shared" si="8"/>
        <v>6095708599</v>
      </c>
      <c r="J70" s="22"/>
      <c r="K70" s="10">
        <f t="shared" si="9"/>
        <v>30.27232538071295</v>
      </c>
      <c r="L70" s="22"/>
      <c r="M70" s="23">
        <v>9408855008</v>
      </c>
      <c r="N70" s="23"/>
      <c r="O70" s="23">
        <v>-7037611101</v>
      </c>
      <c r="P70" s="23"/>
      <c r="Q70" s="23">
        <v>-872402166</v>
      </c>
      <c r="R70" s="23"/>
      <c r="S70" s="23">
        <f t="shared" si="10"/>
        <v>1498841741</v>
      </c>
      <c r="T70" s="22"/>
      <c r="U70" s="79">
        <f t="shared" si="11"/>
        <v>-0.56244075847536745</v>
      </c>
    </row>
    <row r="71" spans="1:21" ht="39" customHeight="1" x14ac:dyDescent="0.4">
      <c r="A71" s="38" t="s">
        <v>184</v>
      </c>
      <c r="C71" s="23">
        <v>0</v>
      </c>
      <c r="D71" s="23"/>
      <c r="E71" s="23">
        <v>0</v>
      </c>
      <c r="F71" s="23"/>
      <c r="G71" s="23">
        <v>0</v>
      </c>
      <c r="H71" s="23"/>
      <c r="I71" s="23">
        <f t="shared" si="8"/>
        <v>0</v>
      </c>
      <c r="K71" s="10">
        <f t="shared" si="9"/>
        <v>0</v>
      </c>
      <c r="M71" s="23">
        <v>0</v>
      </c>
      <c r="O71" s="23">
        <v>0</v>
      </c>
      <c r="Q71" s="23">
        <v>1100694816</v>
      </c>
      <c r="R71" s="23"/>
      <c r="S71" s="23">
        <f t="shared" si="10"/>
        <v>1100694816</v>
      </c>
      <c r="T71" s="22"/>
      <c r="U71" s="79">
        <f t="shared" si="11"/>
        <v>-0.41303601989887806</v>
      </c>
    </row>
    <row r="72" spans="1:21" ht="39" customHeight="1" x14ac:dyDescent="0.4">
      <c r="A72" s="38" t="s">
        <v>101</v>
      </c>
      <c r="C72" s="23">
        <v>0</v>
      </c>
      <c r="D72" s="23"/>
      <c r="E72" s="23">
        <v>0</v>
      </c>
      <c r="F72" s="23"/>
      <c r="G72" s="23">
        <v>0</v>
      </c>
      <c r="H72" s="23"/>
      <c r="I72" s="23">
        <f t="shared" si="8"/>
        <v>0</v>
      </c>
      <c r="J72" s="22"/>
      <c r="K72" s="10">
        <f t="shared" si="9"/>
        <v>0</v>
      </c>
      <c r="L72" s="22"/>
      <c r="M72" s="23">
        <v>0</v>
      </c>
      <c r="N72" s="23"/>
      <c r="O72" s="23">
        <v>0</v>
      </c>
      <c r="P72" s="23"/>
      <c r="Q72" s="23">
        <v>972281837</v>
      </c>
      <c r="R72" s="23"/>
      <c r="S72" s="23">
        <f t="shared" si="10"/>
        <v>972281837</v>
      </c>
      <c r="T72" s="22"/>
      <c r="U72" s="79">
        <f t="shared" si="11"/>
        <v>-0.36484901567343236</v>
      </c>
    </row>
    <row r="73" spans="1:21" ht="39" customHeight="1" x14ac:dyDescent="0.4">
      <c r="A73" s="38" t="s">
        <v>97</v>
      </c>
      <c r="C73" s="23">
        <v>0</v>
      </c>
      <c r="D73" s="23"/>
      <c r="E73" s="23">
        <v>0</v>
      </c>
      <c r="F73" s="23"/>
      <c r="G73" s="23">
        <v>0</v>
      </c>
      <c r="H73" s="23"/>
      <c r="I73" s="23">
        <f t="shared" si="8"/>
        <v>0</v>
      </c>
      <c r="J73" s="22"/>
      <c r="K73" s="10">
        <f t="shared" si="9"/>
        <v>0</v>
      </c>
      <c r="L73" s="22"/>
      <c r="M73" s="23">
        <v>112842070</v>
      </c>
      <c r="N73" s="23"/>
      <c r="O73" s="23">
        <v>0</v>
      </c>
      <c r="P73" s="23"/>
      <c r="Q73" s="23">
        <v>849323015</v>
      </c>
      <c r="R73" s="23"/>
      <c r="S73" s="23">
        <f t="shared" si="10"/>
        <v>962165085</v>
      </c>
      <c r="T73" s="22"/>
      <c r="U73" s="79">
        <f t="shared" si="11"/>
        <v>-0.36105270181818111</v>
      </c>
    </row>
    <row r="74" spans="1:21" ht="39" customHeight="1" x14ac:dyDescent="0.4">
      <c r="A74" s="38" t="s">
        <v>100</v>
      </c>
      <c r="C74" s="23">
        <v>0</v>
      </c>
      <c r="D74" s="23"/>
      <c r="E74" s="23">
        <v>0</v>
      </c>
      <c r="F74" s="23"/>
      <c r="G74" s="23">
        <v>0</v>
      </c>
      <c r="H74" s="23"/>
      <c r="I74" s="23">
        <f t="shared" si="8"/>
        <v>0</v>
      </c>
      <c r="J74" s="22"/>
      <c r="K74" s="10">
        <f t="shared" si="9"/>
        <v>0</v>
      </c>
      <c r="L74" s="22"/>
      <c r="M74" s="23">
        <v>0</v>
      </c>
      <c r="N74" s="23"/>
      <c r="O74" s="23">
        <v>0</v>
      </c>
      <c r="P74" s="23"/>
      <c r="Q74" s="23">
        <v>650579159</v>
      </c>
      <c r="R74" s="23"/>
      <c r="S74" s="23">
        <f t="shared" si="10"/>
        <v>650579159</v>
      </c>
      <c r="T74" s="22"/>
      <c r="U74" s="79">
        <f t="shared" si="11"/>
        <v>-0.24413000093798876</v>
      </c>
    </row>
    <row r="75" spans="1:21" ht="39" customHeight="1" x14ac:dyDescent="0.4">
      <c r="A75" s="38" t="s">
        <v>205</v>
      </c>
      <c r="C75" s="23">
        <v>0</v>
      </c>
      <c r="D75" s="23"/>
      <c r="E75" s="23">
        <v>0</v>
      </c>
      <c r="F75" s="23"/>
      <c r="G75" s="23">
        <v>0</v>
      </c>
      <c r="H75" s="23"/>
      <c r="I75" s="23">
        <f t="shared" si="8"/>
        <v>0</v>
      </c>
      <c r="K75" s="10">
        <f t="shared" si="9"/>
        <v>0</v>
      </c>
      <c r="M75" s="23">
        <v>0</v>
      </c>
      <c r="O75" s="23">
        <v>0</v>
      </c>
      <c r="Q75" s="23">
        <v>638684427</v>
      </c>
      <c r="R75" s="23"/>
      <c r="S75" s="23">
        <f t="shared" si="10"/>
        <v>638684427</v>
      </c>
      <c r="T75" s="22"/>
      <c r="U75" s="79">
        <f t="shared" si="11"/>
        <v>-0.23966649961897846</v>
      </c>
    </row>
    <row r="76" spans="1:21" ht="39" customHeight="1" x14ac:dyDescent="0.4">
      <c r="A76" s="38" t="s">
        <v>206</v>
      </c>
      <c r="C76" s="23">
        <v>0</v>
      </c>
      <c r="D76" s="23"/>
      <c r="E76" s="23">
        <v>0</v>
      </c>
      <c r="F76" s="23"/>
      <c r="G76" s="23">
        <v>0</v>
      </c>
      <c r="H76" s="23"/>
      <c r="I76" s="23">
        <f t="shared" si="8"/>
        <v>0</v>
      </c>
      <c r="K76" s="10">
        <f t="shared" si="9"/>
        <v>0</v>
      </c>
      <c r="M76" s="23">
        <v>0</v>
      </c>
      <c r="O76" s="23">
        <v>0</v>
      </c>
      <c r="Q76" s="23">
        <v>569880595</v>
      </c>
      <c r="R76" s="23"/>
      <c r="S76" s="23">
        <f t="shared" si="10"/>
        <v>569880595</v>
      </c>
      <c r="T76" s="22"/>
      <c r="U76" s="79">
        <f t="shared" si="11"/>
        <v>-0.21384784352105504</v>
      </c>
    </row>
    <row r="77" spans="1:21" ht="39" customHeight="1" x14ac:dyDescent="0.4">
      <c r="A77" s="38" t="s">
        <v>112</v>
      </c>
      <c r="C77" s="23">
        <v>0</v>
      </c>
      <c r="D77" s="23"/>
      <c r="E77" s="23">
        <v>0</v>
      </c>
      <c r="F77" s="23"/>
      <c r="G77" s="23">
        <v>0</v>
      </c>
      <c r="H77" s="23"/>
      <c r="I77" s="23">
        <f t="shared" si="8"/>
        <v>0</v>
      </c>
      <c r="J77" s="22"/>
      <c r="K77" s="10">
        <f t="shared" si="9"/>
        <v>0</v>
      </c>
      <c r="L77" s="22"/>
      <c r="M77" s="23">
        <v>2688000000</v>
      </c>
      <c r="N77" s="23"/>
      <c r="O77" s="23">
        <v>0</v>
      </c>
      <c r="P77" s="23"/>
      <c r="Q77" s="23">
        <v>-2291214960</v>
      </c>
      <c r="R77" s="23"/>
      <c r="S77" s="23">
        <f t="shared" si="10"/>
        <v>396785040</v>
      </c>
      <c r="T77" s="22"/>
      <c r="U77" s="79">
        <f t="shared" si="11"/>
        <v>-0.14889369087118254</v>
      </c>
    </row>
    <row r="78" spans="1:21" ht="39" customHeight="1" x14ac:dyDescent="0.4">
      <c r="A78" s="38" t="s">
        <v>207</v>
      </c>
      <c r="C78" s="23">
        <v>0</v>
      </c>
      <c r="D78" s="23"/>
      <c r="E78" s="23">
        <v>0</v>
      </c>
      <c r="F78" s="23"/>
      <c r="G78" s="23">
        <v>0</v>
      </c>
      <c r="H78" s="23"/>
      <c r="I78" s="23">
        <f t="shared" si="8"/>
        <v>0</v>
      </c>
      <c r="K78" s="10">
        <f t="shared" si="9"/>
        <v>0</v>
      </c>
      <c r="M78" s="23">
        <v>0</v>
      </c>
      <c r="O78" s="23">
        <v>0</v>
      </c>
      <c r="Q78" s="23">
        <v>391285672</v>
      </c>
      <c r="R78" s="23"/>
      <c r="S78" s="23">
        <f t="shared" si="10"/>
        <v>391285672</v>
      </c>
      <c r="T78" s="22"/>
      <c r="U78" s="79">
        <f t="shared" si="11"/>
        <v>-0.14683005157929069</v>
      </c>
    </row>
    <row r="79" spans="1:21" ht="39" customHeight="1" x14ac:dyDescent="0.4">
      <c r="A79" s="38" t="s">
        <v>53</v>
      </c>
      <c r="C79" s="23">
        <v>0</v>
      </c>
      <c r="D79" s="23"/>
      <c r="E79" s="23">
        <v>185747811</v>
      </c>
      <c r="F79" s="23"/>
      <c r="G79" s="23">
        <v>0</v>
      </c>
      <c r="H79" s="23"/>
      <c r="I79" s="23">
        <f t="shared" si="8"/>
        <v>185747811</v>
      </c>
      <c r="J79" s="22"/>
      <c r="K79" s="10">
        <f t="shared" si="9"/>
        <v>0.92245521288035781</v>
      </c>
      <c r="L79" s="22"/>
      <c r="M79" s="23">
        <v>0</v>
      </c>
      <c r="N79" s="23"/>
      <c r="O79" s="23">
        <v>185747811</v>
      </c>
      <c r="P79" s="23"/>
      <c r="Q79" s="23">
        <v>0</v>
      </c>
      <c r="R79" s="23"/>
      <c r="S79" s="23">
        <f t="shared" si="10"/>
        <v>185747811</v>
      </c>
      <c r="T79" s="22"/>
      <c r="U79" s="79">
        <f t="shared" si="11"/>
        <v>-6.970191504960177E-2</v>
      </c>
    </row>
    <row r="80" spans="1:21" ht="39" customHeight="1" x14ac:dyDescent="0.4">
      <c r="A80" s="38" t="s">
        <v>31</v>
      </c>
      <c r="C80" s="23">
        <v>0</v>
      </c>
      <c r="D80" s="23"/>
      <c r="E80" s="23">
        <v>-23607268</v>
      </c>
      <c r="F80" s="23"/>
      <c r="G80" s="23">
        <v>56568784</v>
      </c>
      <c r="H80" s="23"/>
      <c r="I80" s="23">
        <f t="shared" si="8"/>
        <v>32961516</v>
      </c>
      <c r="J80" s="22"/>
      <c r="K80" s="10">
        <f t="shared" si="9"/>
        <v>0.16369249303637456</v>
      </c>
      <c r="L80" s="22"/>
      <c r="M80" s="23">
        <v>0</v>
      </c>
      <c r="N80" s="23"/>
      <c r="O80" s="23">
        <v>0</v>
      </c>
      <c r="P80" s="23"/>
      <c r="Q80" s="23">
        <v>148350555</v>
      </c>
      <c r="R80" s="23"/>
      <c r="S80" s="23">
        <f t="shared" si="10"/>
        <v>148350555</v>
      </c>
      <c r="T80" s="22"/>
      <c r="U80" s="79">
        <f t="shared" si="11"/>
        <v>-5.5668584875927685E-2</v>
      </c>
    </row>
    <row r="81" spans="1:21" ht="39" customHeight="1" x14ac:dyDescent="0.4">
      <c r="A81" s="38" t="s">
        <v>91</v>
      </c>
      <c r="C81" s="23">
        <v>0</v>
      </c>
      <c r="D81" s="23"/>
      <c r="E81" s="23">
        <v>0</v>
      </c>
      <c r="F81" s="23"/>
      <c r="G81" s="23">
        <v>0</v>
      </c>
      <c r="H81" s="23"/>
      <c r="I81" s="23">
        <f t="shared" si="8"/>
        <v>0</v>
      </c>
      <c r="J81" s="22"/>
      <c r="K81" s="10">
        <f t="shared" si="9"/>
        <v>0</v>
      </c>
      <c r="L81" s="22"/>
      <c r="M81" s="23">
        <v>0</v>
      </c>
      <c r="N81" s="23"/>
      <c r="O81" s="23">
        <v>0</v>
      </c>
      <c r="P81" s="23"/>
      <c r="Q81" s="23">
        <v>100351395</v>
      </c>
      <c r="R81" s="23"/>
      <c r="S81" s="23">
        <f t="shared" si="10"/>
        <v>100351395</v>
      </c>
      <c r="T81" s="22"/>
      <c r="U81" s="79">
        <f t="shared" si="11"/>
        <v>-3.7656887431093501E-2</v>
      </c>
    </row>
    <row r="82" spans="1:21" ht="39" customHeight="1" x14ac:dyDescent="0.4">
      <c r="A82" s="38" t="s">
        <v>103</v>
      </c>
      <c r="C82" s="23">
        <v>0</v>
      </c>
      <c r="D82" s="23"/>
      <c r="E82" s="23">
        <v>0</v>
      </c>
      <c r="F82" s="23"/>
      <c r="G82" s="23">
        <v>0</v>
      </c>
      <c r="H82" s="23"/>
      <c r="I82" s="23">
        <f t="shared" si="8"/>
        <v>0</v>
      </c>
      <c r="J82" s="22"/>
      <c r="K82" s="10">
        <f t="shared" si="9"/>
        <v>0</v>
      </c>
      <c r="L82" s="22"/>
      <c r="M82" s="23">
        <v>0</v>
      </c>
      <c r="N82" s="23"/>
      <c r="O82" s="23">
        <v>0</v>
      </c>
      <c r="P82" s="23"/>
      <c r="Q82" s="23">
        <v>75052261</v>
      </c>
      <c r="R82" s="23"/>
      <c r="S82" s="23">
        <f t="shared" si="10"/>
        <v>75052261</v>
      </c>
      <c r="T82" s="22"/>
      <c r="U82" s="79">
        <f t="shared" si="11"/>
        <v>-2.8163380727552909E-2</v>
      </c>
    </row>
    <row r="83" spans="1:21" ht="39" customHeight="1" x14ac:dyDescent="0.4">
      <c r="A83" s="68" t="s">
        <v>211</v>
      </c>
      <c r="C83" s="23">
        <v>0</v>
      </c>
      <c r="D83" s="23"/>
      <c r="E83" s="23">
        <v>67707127</v>
      </c>
      <c r="F83" s="23"/>
      <c r="G83" s="23">
        <v>0</v>
      </c>
      <c r="H83" s="23"/>
      <c r="I83" s="23">
        <f t="shared" si="8"/>
        <v>67707127</v>
      </c>
      <c r="J83" s="22"/>
      <c r="K83" s="10">
        <f t="shared" si="9"/>
        <v>0.33624510519966461</v>
      </c>
      <c r="L83" s="22"/>
      <c r="M83" s="23">
        <v>0</v>
      </c>
      <c r="N83" s="23"/>
      <c r="O83" s="23">
        <v>67707127</v>
      </c>
      <c r="P83" s="23"/>
      <c r="Q83" s="23">
        <v>0</v>
      </c>
      <c r="R83" s="23"/>
      <c r="S83" s="23">
        <f t="shared" si="10"/>
        <v>67707127</v>
      </c>
      <c r="T83" s="22"/>
      <c r="U83" s="79">
        <f t="shared" si="11"/>
        <v>-2.5407117257530417E-2</v>
      </c>
    </row>
    <row r="84" spans="1:21" ht="39" customHeight="1" thickBot="1" x14ac:dyDescent="0.45">
      <c r="A84" s="38" t="s">
        <v>208</v>
      </c>
      <c r="C84" s="25">
        <v>0</v>
      </c>
      <c r="D84" s="23"/>
      <c r="E84" s="25">
        <v>0</v>
      </c>
      <c r="F84" s="23"/>
      <c r="G84" s="25">
        <v>0</v>
      </c>
      <c r="H84" s="23"/>
      <c r="I84" s="25">
        <f t="shared" si="8"/>
        <v>0</v>
      </c>
      <c r="K84" s="17">
        <f t="shared" si="9"/>
        <v>0</v>
      </c>
      <c r="M84" s="25">
        <v>0</v>
      </c>
      <c r="O84" s="25">
        <v>0</v>
      </c>
      <c r="Q84" s="25">
        <v>65180344</v>
      </c>
      <c r="R84" s="23"/>
      <c r="S84" s="25">
        <f t="shared" si="10"/>
        <v>65180344</v>
      </c>
      <c r="T84" s="22"/>
      <c r="U84" s="79">
        <f t="shared" si="11"/>
        <v>-2.4458941270601678E-2</v>
      </c>
    </row>
    <row r="85" spans="1:21" ht="39" customHeight="1" thickBot="1" x14ac:dyDescent="0.45">
      <c r="A85" s="48" t="s">
        <v>140</v>
      </c>
      <c r="C85" s="30">
        <f>SUM(C67:C84)</f>
        <v>23242586000</v>
      </c>
      <c r="D85" s="27"/>
      <c r="E85" s="30">
        <f>SUM(E67:E84)</f>
        <v>4676616519</v>
      </c>
      <c r="F85" s="27"/>
      <c r="G85" s="30">
        <f>SUM(G67:G84)</f>
        <v>1265922122</v>
      </c>
      <c r="H85" s="27"/>
      <c r="I85" s="30">
        <f>SUM(I67:I84)</f>
        <v>29185124641</v>
      </c>
      <c r="J85" s="49"/>
      <c r="K85" s="32">
        <f>SUM(K67:K84)</f>
        <v>144.93829143242729</v>
      </c>
      <c r="L85" s="49"/>
      <c r="M85" s="30">
        <f>SUM(M67:M84)</f>
        <v>60315498150</v>
      </c>
      <c r="N85" s="49"/>
      <c r="O85" s="30">
        <f>SUM(O67:O84)</f>
        <v>18466676496</v>
      </c>
      <c r="P85" s="49"/>
      <c r="Q85" s="30">
        <f>SUM(Q67:Q84)</f>
        <v>268794239095</v>
      </c>
      <c r="R85" s="27"/>
      <c r="S85" s="30">
        <f>SUM(S67:S84)</f>
        <v>347576413741</v>
      </c>
      <c r="T85" s="13"/>
      <c r="U85" s="82">
        <f>SUM(U67:U84)</f>
        <v>-130.42814089378646</v>
      </c>
    </row>
    <row r="86" spans="1:21" ht="39" customHeight="1" x14ac:dyDescent="0.4">
      <c r="A86" s="38"/>
      <c r="C86" s="23"/>
      <c r="D86" s="23"/>
      <c r="E86" s="23"/>
      <c r="F86" s="23"/>
      <c r="G86" s="23"/>
      <c r="H86" s="23"/>
      <c r="I86" s="23"/>
      <c r="K86" s="10"/>
      <c r="M86" s="23"/>
      <c r="O86" s="23"/>
      <c r="Q86" s="23"/>
      <c r="R86" s="23"/>
      <c r="S86" s="23"/>
      <c r="T86" s="22"/>
      <c r="U86" s="10"/>
    </row>
    <row r="87" spans="1:21" ht="39" customHeight="1" x14ac:dyDescent="0.4">
      <c r="A87" s="97" t="s">
        <v>0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</row>
    <row r="88" spans="1:21" ht="39" customHeight="1" x14ac:dyDescent="0.4">
      <c r="A88" s="97" t="s">
        <v>80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</row>
    <row r="89" spans="1:21" ht="39" customHeight="1" x14ac:dyDescent="0.4">
      <c r="A89" s="97" t="s">
        <v>157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</row>
    <row r="90" spans="1:21" ht="39" customHeight="1" x14ac:dyDescent="0.4"/>
    <row r="91" spans="1:21" ht="39" customHeight="1" x14ac:dyDescent="0.4">
      <c r="A91" s="88" t="s">
        <v>218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</row>
    <row r="92" spans="1:21" ht="39" customHeight="1" x14ac:dyDescent="0.4">
      <c r="A92" s="52"/>
      <c r="B92" s="52"/>
      <c r="C92" s="89" t="s">
        <v>139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</row>
    <row r="93" spans="1:21" ht="39" customHeight="1" thickBot="1" x14ac:dyDescent="0.7">
      <c r="A93" s="21"/>
      <c r="B93" s="21"/>
      <c r="C93" s="87" t="s">
        <v>158</v>
      </c>
      <c r="D93" s="87"/>
      <c r="E93" s="87"/>
      <c r="F93" s="87"/>
      <c r="G93" s="87"/>
      <c r="H93" s="87"/>
      <c r="I93" s="87"/>
      <c r="J93" s="87"/>
      <c r="K93" s="87"/>
      <c r="L93" s="21"/>
      <c r="M93" s="87" t="s">
        <v>159</v>
      </c>
      <c r="N93" s="87"/>
      <c r="O93" s="87"/>
      <c r="P93" s="87"/>
      <c r="Q93" s="87"/>
      <c r="R93" s="87"/>
      <c r="S93" s="87"/>
      <c r="T93" s="87"/>
      <c r="U93" s="87"/>
    </row>
    <row r="94" spans="1:21" ht="39" customHeight="1" thickBot="1" x14ac:dyDescent="0.7">
      <c r="A94" s="90" t="s">
        <v>87</v>
      </c>
      <c r="B94" s="21"/>
      <c r="C94" s="35" t="s">
        <v>88</v>
      </c>
      <c r="D94" s="21"/>
      <c r="E94" s="35" t="s">
        <v>89</v>
      </c>
      <c r="F94" s="21"/>
      <c r="G94" s="35" t="s">
        <v>90</v>
      </c>
      <c r="H94" s="21"/>
      <c r="I94" s="87" t="s">
        <v>57</v>
      </c>
      <c r="J94" s="87"/>
      <c r="K94" s="87"/>
      <c r="L94" s="21"/>
      <c r="M94" s="35" t="s">
        <v>88</v>
      </c>
      <c r="N94" s="21"/>
      <c r="O94" s="35" t="s">
        <v>89</v>
      </c>
      <c r="P94" s="21"/>
      <c r="Q94" s="35" t="s">
        <v>90</v>
      </c>
      <c r="R94" s="21"/>
      <c r="S94" s="87" t="s">
        <v>57</v>
      </c>
      <c r="T94" s="87"/>
      <c r="U94" s="87"/>
    </row>
    <row r="95" spans="1:21" ht="39" customHeight="1" thickBot="1" x14ac:dyDescent="0.7">
      <c r="A95" s="87"/>
      <c r="B95" s="21"/>
      <c r="C95" s="19" t="s">
        <v>161</v>
      </c>
      <c r="D95" s="35"/>
      <c r="E95" s="19" t="s">
        <v>162</v>
      </c>
      <c r="F95" s="35"/>
      <c r="G95" s="19" t="s">
        <v>163</v>
      </c>
      <c r="H95" s="21"/>
      <c r="I95" s="19" t="s">
        <v>77</v>
      </c>
      <c r="J95" s="21"/>
      <c r="K95" s="19" t="s">
        <v>83</v>
      </c>
      <c r="L95" s="21"/>
      <c r="M95" s="19" t="s">
        <v>161</v>
      </c>
      <c r="N95" s="35"/>
      <c r="O95" s="19" t="s">
        <v>162</v>
      </c>
      <c r="P95" s="35"/>
      <c r="Q95" s="19" t="s">
        <v>163</v>
      </c>
      <c r="R95" s="21"/>
      <c r="S95" s="19" t="s">
        <v>77</v>
      </c>
      <c r="T95" s="21"/>
      <c r="U95" s="19" t="s">
        <v>83</v>
      </c>
    </row>
    <row r="96" spans="1:21" ht="39" customHeight="1" x14ac:dyDescent="0.4">
      <c r="A96" s="12" t="s">
        <v>141</v>
      </c>
      <c r="C96" s="27">
        <f>SUM(C85)</f>
        <v>23242586000</v>
      </c>
      <c r="D96" s="27"/>
      <c r="E96" s="27">
        <f>SUM(E85)</f>
        <v>4676616519</v>
      </c>
      <c r="F96" s="27"/>
      <c r="G96" s="27">
        <f>SUM(G85)</f>
        <v>1265922122</v>
      </c>
      <c r="H96" s="27"/>
      <c r="I96" s="27">
        <f>SUM(I85)</f>
        <v>29185124641</v>
      </c>
      <c r="J96" s="49"/>
      <c r="K96" s="33">
        <f>SUM(K85)</f>
        <v>144.93829143242729</v>
      </c>
      <c r="L96" s="49"/>
      <c r="M96" s="27">
        <f>SUM(M85)</f>
        <v>60315498150</v>
      </c>
      <c r="N96" s="49"/>
      <c r="O96" s="27">
        <f>SUM(O85)</f>
        <v>18466676496</v>
      </c>
      <c r="P96" s="49"/>
      <c r="Q96" s="27">
        <f>SUM(Q85)</f>
        <v>268794239095</v>
      </c>
      <c r="R96" s="27"/>
      <c r="S96" s="27">
        <f>SUM(S85)</f>
        <v>347576413741</v>
      </c>
      <c r="T96" s="13"/>
      <c r="U96" s="83">
        <f>SUM(U85)</f>
        <v>-130.42814089378646</v>
      </c>
    </row>
    <row r="97" spans="1:21" ht="39" customHeight="1" x14ac:dyDescent="0.4">
      <c r="A97" s="38" t="s">
        <v>188</v>
      </c>
      <c r="C97" s="23">
        <v>0</v>
      </c>
      <c r="D97" s="23"/>
      <c r="E97" s="23">
        <v>0</v>
      </c>
      <c r="F97" s="23"/>
      <c r="G97" s="23">
        <v>0</v>
      </c>
      <c r="H97" s="23"/>
      <c r="I97" s="23">
        <f t="shared" ref="I97:I113" si="12">C97+E97+G97</f>
        <v>0</v>
      </c>
      <c r="K97" s="10">
        <f t="shared" ref="K97:K113" si="13">I97/$I$172*100</f>
        <v>0</v>
      </c>
      <c r="M97" s="23">
        <v>0</v>
      </c>
      <c r="O97" s="23">
        <v>0</v>
      </c>
      <c r="Q97" s="23">
        <v>32287450</v>
      </c>
      <c r="R97" s="23"/>
      <c r="S97" s="23">
        <f t="shared" ref="S97:S113" si="14">M97+O97+Q97</f>
        <v>32287450</v>
      </c>
      <c r="T97" s="22"/>
      <c r="U97" s="79">
        <f t="shared" ref="U97:U113" si="15">S97/$S$172*100</f>
        <v>-1.2115874124989094E-2</v>
      </c>
    </row>
    <row r="98" spans="1:21" ht="39" customHeight="1" x14ac:dyDescent="0.4">
      <c r="A98" s="68" t="s">
        <v>212</v>
      </c>
      <c r="C98" s="23">
        <v>0</v>
      </c>
      <c r="D98" s="23"/>
      <c r="E98" s="23">
        <v>24608876</v>
      </c>
      <c r="F98" s="23"/>
      <c r="G98" s="23">
        <v>0</v>
      </c>
      <c r="H98" s="23"/>
      <c r="I98" s="23">
        <f t="shared" si="12"/>
        <v>24608876</v>
      </c>
      <c r="J98" s="22"/>
      <c r="K98" s="10">
        <f t="shared" si="13"/>
        <v>0.12221186256308736</v>
      </c>
      <c r="L98" s="22"/>
      <c r="M98" s="23">
        <v>0</v>
      </c>
      <c r="N98" s="23"/>
      <c r="O98" s="23">
        <v>24608876</v>
      </c>
      <c r="P98" s="23"/>
      <c r="Q98" s="23">
        <v>0</v>
      </c>
      <c r="R98" s="23"/>
      <c r="S98" s="23">
        <f t="shared" si="14"/>
        <v>24608876</v>
      </c>
      <c r="T98" s="22"/>
      <c r="U98" s="79">
        <f t="shared" si="15"/>
        <v>-9.2344872070561513E-3</v>
      </c>
    </row>
    <row r="99" spans="1:21" ht="39" customHeight="1" x14ac:dyDescent="0.4">
      <c r="A99" s="38" t="s">
        <v>209</v>
      </c>
      <c r="C99" s="23">
        <v>0</v>
      </c>
      <c r="D99" s="23"/>
      <c r="E99" s="23">
        <v>0</v>
      </c>
      <c r="F99" s="23"/>
      <c r="G99" s="23">
        <v>0</v>
      </c>
      <c r="H99" s="23"/>
      <c r="I99" s="23">
        <f t="shared" si="12"/>
        <v>0</v>
      </c>
      <c r="K99" s="10">
        <f t="shared" si="13"/>
        <v>0</v>
      </c>
      <c r="M99" s="23">
        <v>0</v>
      </c>
      <c r="O99" s="23">
        <v>0</v>
      </c>
      <c r="Q99" s="23">
        <v>8996148</v>
      </c>
      <c r="R99" s="23"/>
      <c r="S99" s="23">
        <f t="shared" si="14"/>
        <v>8996148</v>
      </c>
      <c r="T99" s="22"/>
      <c r="U99" s="79">
        <f t="shared" si="15"/>
        <v>-3.375806908807366E-3</v>
      </c>
    </row>
    <row r="100" spans="1:21" ht="39" customHeight="1" x14ac:dyDescent="0.4">
      <c r="A100" s="38" t="s">
        <v>94</v>
      </c>
      <c r="C100" s="23">
        <v>0</v>
      </c>
      <c r="D100" s="23"/>
      <c r="E100" s="23">
        <v>0</v>
      </c>
      <c r="F100" s="23"/>
      <c r="G100" s="23">
        <v>0</v>
      </c>
      <c r="H100" s="23"/>
      <c r="I100" s="23">
        <f t="shared" si="12"/>
        <v>0</v>
      </c>
      <c r="J100" s="22"/>
      <c r="K100" s="10">
        <f t="shared" si="13"/>
        <v>0</v>
      </c>
      <c r="L100" s="22"/>
      <c r="M100" s="23">
        <v>1321140</v>
      </c>
      <c r="N100" s="23"/>
      <c r="O100" s="23">
        <v>0</v>
      </c>
      <c r="P100" s="23"/>
      <c r="Q100" s="23">
        <v>20498</v>
      </c>
      <c r="R100" s="23"/>
      <c r="S100" s="23">
        <f t="shared" si="14"/>
        <v>1341638</v>
      </c>
      <c r="T100" s="22"/>
      <c r="U100" s="79">
        <f t="shared" si="15"/>
        <v>-5.0345001321882394E-4</v>
      </c>
    </row>
    <row r="101" spans="1:21" ht="39" customHeight="1" x14ac:dyDescent="0.4">
      <c r="A101" s="38" t="s">
        <v>111</v>
      </c>
      <c r="C101" s="23">
        <v>0</v>
      </c>
      <c r="D101" s="23"/>
      <c r="E101" s="23">
        <v>0</v>
      </c>
      <c r="F101" s="23"/>
      <c r="G101" s="23">
        <v>0</v>
      </c>
      <c r="H101" s="23"/>
      <c r="I101" s="23">
        <f t="shared" si="12"/>
        <v>0</v>
      </c>
      <c r="J101" s="22"/>
      <c r="K101" s="10">
        <f t="shared" si="13"/>
        <v>0</v>
      </c>
      <c r="L101" s="22"/>
      <c r="M101" s="23">
        <v>0</v>
      </c>
      <c r="N101" s="23"/>
      <c r="O101" s="23">
        <v>0</v>
      </c>
      <c r="P101" s="23"/>
      <c r="Q101" s="23">
        <v>0</v>
      </c>
      <c r="R101" s="23"/>
      <c r="S101" s="23">
        <f t="shared" si="14"/>
        <v>0</v>
      </c>
      <c r="T101" s="22"/>
      <c r="U101" s="79">
        <f t="shared" si="15"/>
        <v>0</v>
      </c>
    </row>
    <row r="102" spans="1:21" ht="39" customHeight="1" x14ac:dyDescent="0.4">
      <c r="A102" s="38" t="s">
        <v>147</v>
      </c>
      <c r="C102" s="23">
        <v>0</v>
      </c>
      <c r="D102" s="23"/>
      <c r="E102" s="23">
        <v>0</v>
      </c>
      <c r="F102" s="23"/>
      <c r="G102" s="23">
        <v>-79077</v>
      </c>
      <c r="H102" s="23"/>
      <c r="I102" s="23">
        <f t="shared" si="12"/>
        <v>-79077</v>
      </c>
      <c r="K102" s="10">
        <f t="shared" si="13"/>
        <v>-3.9270982778332744E-4</v>
      </c>
      <c r="M102" s="23">
        <v>0</v>
      </c>
      <c r="O102" s="23">
        <v>0</v>
      </c>
      <c r="Q102" s="23">
        <v>-79077</v>
      </c>
      <c r="R102" s="23"/>
      <c r="S102" s="23">
        <f t="shared" si="14"/>
        <v>-79077</v>
      </c>
      <c r="T102" s="22"/>
      <c r="U102" s="79">
        <f t="shared" si="15"/>
        <v>2.9673665098413239E-5</v>
      </c>
    </row>
    <row r="103" spans="1:21" ht="39" customHeight="1" x14ac:dyDescent="0.4">
      <c r="A103" s="38" t="s">
        <v>213</v>
      </c>
      <c r="C103" s="23">
        <v>0</v>
      </c>
      <c r="D103" s="23"/>
      <c r="E103" s="23">
        <v>0</v>
      </c>
      <c r="F103" s="23"/>
      <c r="G103" s="23">
        <v>-13375988</v>
      </c>
      <c r="H103" s="23"/>
      <c r="I103" s="23">
        <f t="shared" si="12"/>
        <v>-13375988</v>
      </c>
      <c r="K103" s="10">
        <f t="shared" si="13"/>
        <v>-6.6427430781540189E-2</v>
      </c>
      <c r="M103" s="23">
        <v>0</v>
      </c>
      <c r="O103" s="23">
        <v>0</v>
      </c>
      <c r="Q103" s="23">
        <v>-13375988</v>
      </c>
      <c r="R103" s="23"/>
      <c r="S103" s="23">
        <f t="shared" si="14"/>
        <v>-13375988</v>
      </c>
      <c r="T103" s="22"/>
      <c r="U103" s="79">
        <f t="shared" si="15"/>
        <v>5.0193430235390109E-3</v>
      </c>
    </row>
    <row r="104" spans="1:21" ht="39" customHeight="1" x14ac:dyDescent="0.4">
      <c r="A104" s="38" t="s">
        <v>210</v>
      </c>
      <c r="C104" s="23">
        <v>0</v>
      </c>
      <c r="D104" s="23"/>
      <c r="E104" s="23">
        <v>0</v>
      </c>
      <c r="F104" s="23"/>
      <c r="G104" s="23">
        <v>0</v>
      </c>
      <c r="H104" s="23"/>
      <c r="I104" s="23">
        <f t="shared" si="12"/>
        <v>0</v>
      </c>
      <c r="K104" s="10">
        <f t="shared" si="13"/>
        <v>0</v>
      </c>
      <c r="M104" s="23">
        <v>0</v>
      </c>
      <c r="O104" s="23">
        <v>0</v>
      </c>
      <c r="Q104" s="23">
        <v>-28932474</v>
      </c>
      <c r="R104" s="23"/>
      <c r="S104" s="23">
        <f t="shared" si="14"/>
        <v>-28932474</v>
      </c>
      <c r="T104" s="22"/>
      <c r="U104" s="79">
        <f t="shared" si="15"/>
        <v>1.0856918496459761E-2</v>
      </c>
    </row>
    <row r="105" spans="1:21" ht="39" customHeight="1" x14ac:dyDescent="0.4">
      <c r="A105" s="38" t="s">
        <v>183</v>
      </c>
      <c r="C105" s="23">
        <v>0</v>
      </c>
      <c r="D105" s="23"/>
      <c r="E105" s="23">
        <v>0</v>
      </c>
      <c r="F105" s="23"/>
      <c r="G105" s="23">
        <v>0</v>
      </c>
      <c r="H105" s="23"/>
      <c r="I105" s="23">
        <f t="shared" si="12"/>
        <v>0</v>
      </c>
      <c r="K105" s="10">
        <f t="shared" si="13"/>
        <v>0</v>
      </c>
      <c r="M105" s="23">
        <v>0</v>
      </c>
      <c r="O105" s="23">
        <v>0</v>
      </c>
      <c r="Q105" s="23">
        <v>-74644702</v>
      </c>
      <c r="R105" s="23"/>
      <c r="S105" s="23">
        <f t="shared" si="14"/>
        <v>-74644702</v>
      </c>
      <c r="T105" s="22"/>
      <c r="U105" s="79">
        <f t="shared" si="15"/>
        <v>2.8010444105351199E-2</v>
      </c>
    </row>
    <row r="106" spans="1:21" ht="39" customHeight="1" x14ac:dyDescent="0.4">
      <c r="A106" s="38" t="s">
        <v>99</v>
      </c>
      <c r="C106" s="23">
        <v>0</v>
      </c>
      <c r="D106" s="23"/>
      <c r="E106" s="23">
        <v>0</v>
      </c>
      <c r="F106" s="23"/>
      <c r="G106" s="23">
        <v>0</v>
      </c>
      <c r="H106" s="23"/>
      <c r="I106" s="23">
        <f t="shared" si="12"/>
        <v>0</v>
      </c>
      <c r="J106" s="22"/>
      <c r="K106" s="10">
        <f t="shared" si="13"/>
        <v>0</v>
      </c>
      <c r="L106" s="22"/>
      <c r="M106" s="23">
        <v>0</v>
      </c>
      <c r="N106" s="23"/>
      <c r="O106" s="23">
        <v>0</v>
      </c>
      <c r="P106" s="23"/>
      <c r="Q106" s="23">
        <v>-114087594</v>
      </c>
      <c r="R106" s="23"/>
      <c r="S106" s="23">
        <f t="shared" si="14"/>
        <v>-114087594</v>
      </c>
      <c r="T106" s="22"/>
      <c r="U106" s="79">
        <f t="shared" si="15"/>
        <v>4.2811399727351061E-2</v>
      </c>
    </row>
    <row r="107" spans="1:21" ht="39" customHeight="1" x14ac:dyDescent="0.4">
      <c r="A107" s="38" t="s">
        <v>109</v>
      </c>
      <c r="C107" s="23">
        <v>0</v>
      </c>
      <c r="D107" s="23"/>
      <c r="E107" s="23">
        <v>0</v>
      </c>
      <c r="F107" s="23"/>
      <c r="G107" s="23">
        <v>0</v>
      </c>
      <c r="H107" s="23"/>
      <c r="I107" s="23">
        <f t="shared" si="12"/>
        <v>0</v>
      </c>
      <c r="J107" s="22"/>
      <c r="K107" s="10">
        <f t="shared" si="13"/>
        <v>0</v>
      </c>
      <c r="L107" s="22"/>
      <c r="M107" s="23">
        <v>22000000</v>
      </c>
      <c r="N107" s="23"/>
      <c r="O107" s="23">
        <v>0</v>
      </c>
      <c r="P107" s="23"/>
      <c r="Q107" s="23">
        <v>-138014470</v>
      </c>
      <c r="R107" s="23"/>
      <c r="S107" s="23">
        <f t="shared" si="14"/>
        <v>-116014470</v>
      </c>
      <c r="T107" s="22"/>
      <c r="U107" s="79">
        <f t="shared" si="15"/>
        <v>4.3534460454366125E-2</v>
      </c>
    </row>
    <row r="108" spans="1:21" ht="39" customHeight="1" x14ac:dyDescent="0.4">
      <c r="A108" s="38" t="s">
        <v>54</v>
      </c>
      <c r="C108" s="23">
        <v>0</v>
      </c>
      <c r="D108" s="23"/>
      <c r="E108" s="23">
        <v>-181196930</v>
      </c>
      <c r="F108" s="23"/>
      <c r="G108" s="23">
        <v>0</v>
      </c>
      <c r="H108" s="23"/>
      <c r="I108" s="23">
        <f t="shared" si="12"/>
        <v>-181196930</v>
      </c>
      <c r="J108" s="22"/>
      <c r="K108" s="10">
        <f t="shared" si="13"/>
        <v>-0.89985476402958675</v>
      </c>
      <c r="L108" s="22"/>
      <c r="M108" s="23">
        <v>0</v>
      </c>
      <c r="N108" s="23"/>
      <c r="O108" s="23">
        <v>-181196930</v>
      </c>
      <c r="P108" s="23"/>
      <c r="Q108" s="23">
        <v>0</v>
      </c>
      <c r="R108" s="23"/>
      <c r="S108" s="23">
        <f t="shared" si="14"/>
        <v>-181196930</v>
      </c>
      <c r="T108" s="22"/>
      <c r="U108" s="79">
        <f t="shared" si="15"/>
        <v>6.7994195754525671E-2</v>
      </c>
    </row>
    <row r="109" spans="1:21" ht="39" customHeight="1" x14ac:dyDescent="0.4">
      <c r="A109" s="38" t="s">
        <v>30</v>
      </c>
      <c r="C109" s="23">
        <v>0</v>
      </c>
      <c r="D109" s="23"/>
      <c r="E109" s="23">
        <v>-1752741655</v>
      </c>
      <c r="F109" s="23"/>
      <c r="G109" s="23">
        <v>0</v>
      </c>
      <c r="H109" s="23"/>
      <c r="I109" s="23">
        <f t="shared" si="12"/>
        <v>-1752741655</v>
      </c>
      <c r="J109" s="22"/>
      <c r="K109" s="10">
        <f t="shared" si="13"/>
        <v>-8.7044130845089498</v>
      </c>
      <c r="L109" s="22"/>
      <c r="M109" s="23">
        <v>1485120000</v>
      </c>
      <c r="N109" s="23"/>
      <c r="O109" s="23">
        <v>-1648618042</v>
      </c>
      <c r="P109" s="23"/>
      <c r="Q109" s="23">
        <v>-68714383</v>
      </c>
      <c r="R109" s="23"/>
      <c r="S109" s="23">
        <f t="shared" si="14"/>
        <v>-232212425</v>
      </c>
      <c r="T109" s="22"/>
      <c r="U109" s="79">
        <f t="shared" si="15"/>
        <v>8.7137773703357513E-2</v>
      </c>
    </row>
    <row r="110" spans="1:21" ht="39" customHeight="1" x14ac:dyDescent="0.4">
      <c r="A110" s="38" t="s">
        <v>28</v>
      </c>
      <c r="C110" s="23">
        <v>0</v>
      </c>
      <c r="D110" s="23"/>
      <c r="E110" s="23">
        <v>-551942942</v>
      </c>
      <c r="F110" s="23"/>
      <c r="G110" s="23">
        <v>0</v>
      </c>
      <c r="H110" s="23"/>
      <c r="I110" s="23">
        <f t="shared" si="12"/>
        <v>-551942942</v>
      </c>
      <c r="J110" s="22"/>
      <c r="K110" s="10">
        <f t="shared" si="13"/>
        <v>-2.7410424990710709</v>
      </c>
      <c r="L110" s="22"/>
      <c r="M110" s="23">
        <v>5971559400</v>
      </c>
      <c r="N110" s="23"/>
      <c r="O110" s="23">
        <v>-6282551791</v>
      </c>
      <c r="P110" s="23"/>
      <c r="Q110" s="23">
        <v>-13169846</v>
      </c>
      <c r="R110" s="23"/>
      <c r="S110" s="23">
        <f t="shared" si="14"/>
        <v>-324162237</v>
      </c>
      <c r="T110" s="22"/>
      <c r="U110" s="79">
        <f t="shared" si="15"/>
        <v>0.12164196489864891</v>
      </c>
    </row>
    <row r="111" spans="1:21" ht="39" customHeight="1" x14ac:dyDescent="0.4">
      <c r="A111" s="38" t="s">
        <v>52</v>
      </c>
      <c r="C111" s="23">
        <v>0</v>
      </c>
      <c r="D111" s="23"/>
      <c r="E111" s="23">
        <v>-338753141</v>
      </c>
      <c r="F111" s="23"/>
      <c r="G111" s="23">
        <v>0</v>
      </c>
      <c r="H111" s="23"/>
      <c r="I111" s="23">
        <f t="shared" si="12"/>
        <v>-338753141</v>
      </c>
      <c r="J111" s="22"/>
      <c r="K111" s="10">
        <f t="shared" si="13"/>
        <v>-1.6823056977777511</v>
      </c>
      <c r="L111" s="22"/>
      <c r="M111" s="23">
        <v>0</v>
      </c>
      <c r="N111" s="23"/>
      <c r="O111" s="23">
        <v>-338753141</v>
      </c>
      <c r="P111" s="23"/>
      <c r="Q111" s="23">
        <v>0</v>
      </c>
      <c r="R111" s="23"/>
      <c r="S111" s="23">
        <f t="shared" si="14"/>
        <v>-338753141</v>
      </c>
      <c r="T111" s="22"/>
      <c r="U111" s="79">
        <f t="shared" si="15"/>
        <v>0.12711720547149688</v>
      </c>
    </row>
    <row r="112" spans="1:21" ht="39" customHeight="1" x14ac:dyDescent="0.4">
      <c r="A112" s="38" t="s">
        <v>186</v>
      </c>
      <c r="C112" s="23">
        <v>0</v>
      </c>
      <c r="D112" s="23"/>
      <c r="E112" s="23">
        <v>0</v>
      </c>
      <c r="F112" s="23"/>
      <c r="G112" s="23">
        <v>0</v>
      </c>
      <c r="H112" s="23"/>
      <c r="I112" s="23">
        <f t="shared" si="12"/>
        <v>0</v>
      </c>
      <c r="K112" s="10">
        <f t="shared" si="13"/>
        <v>0</v>
      </c>
      <c r="M112" s="23">
        <v>0</v>
      </c>
      <c r="O112" s="23">
        <v>0</v>
      </c>
      <c r="Q112" s="23">
        <v>-404194323</v>
      </c>
      <c r="R112" s="23"/>
      <c r="S112" s="23">
        <f t="shared" si="14"/>
        <v>-404194323</v>
      </c>
      <c r="T112" s="22"/>
      <c r="U112" s="79">
        <f t="shared" si="15"/>
        <v>0.15167402627036772</v>
      </c>
    </row>
    <row r="113" spans="1:21" ht="39" customHeight="1" thickBot="1" x14ac:dyDescent="0.45">
      <c r="A113" s="38" t="s">
        <v>29</v>
      </c>
      <c r="C113" s="25">
        <v>0</v>
      </c>
      <c r="D113" s="23"/>
      <c r="E113" s="25">
        <v>-6812458</v>
      </c>
      <c r="F113" s="23"/>
      <c r="G113" s="25">
        <v>0</v>
      </c>
      <c r="H113" s="23"/>
      <c r="I113" s="25">
        <f t="shared" si="12"/>
        <v>-6812458</v>
      </c>
      <c r="J113" s="22"/>
      <c r="K113" s="17">
        <f t="shared" si="13"/>
        <v>-3.3831824777889284E-2</v>
      </c>
      <c r="L113" s="22"/>
      <c r="M113" s="25">
        <v>0</v>
      </c>
      <c r="N113" s="23"/>
      <c r="O113" s="25">
        <v>-455228254</v>
      </c>
      <c r="P113" s="23"/>
      <c r="Q113" s="25">
        <v>31770580</v>
      </c>
      <c r="R113" s="23"/>
      <c r="S113" s="25">
        <f t="shared" si="14"/>
        <v>-423457674</v>
      </c>
      <c r="T113" s="22"/>
      <c r="U113" s="79">
        <f t="shared" si="15"/>
        <v>0.15890260381184229</v>
      </c>
    </row>
    <row r="114" spans="1:21" ht="39" customHeight="1" thickBot="1" x14ac:dyDescent="0.45">
      <c r="A114" s="48" t="s">
        <v>140</v>
      </c>
      <c r="C114" s="30">
        <f>SUM(C96:C113)</f>
        <v>23242586000</v>
      </c>
      <c r="D114" s="27"/>
      <c r="E114" s="30">
        <f>SUM(E96:E113)</f>
        <v>1869778269</v>
      </c>
      <c r="F114" s="27"/>
      <c r="G114" s="30">
        <f>SUM(G96:G113)</f>
        <v>1252467057</v>
      </c>
      <c r="H114" s="27"/>
      <c r="I114" s="30">
        <f>SUM(I96:I113)</f>
        <v>26364831326</v>
      </c>
      <c r="J114" s="13"/>
      <c r="K114" s="32">
        <f>SUM(K96:K113)</f>
        <v>130.93223528421578</v>
      </c>
      <c r="L114" s="13"/>
      <c r="M114" s="30">
        <f>SUM(M96:M113)</f>
        <v>67795498690</v>
      </c>
      <c r="N114" s="27"/>
      <c r="O114" s="30">
        <f>SUM(O96:O113)</f>
        <v>9584937214</v>
      </c>
      <c r="P114" s="27"/>
      <c r="Q114" s="30">
        <f>SUM(Q96:Q113)</f>
        <v>268012100914</v>
      </c>
      <c r="R114" s="27"/>
      <c r="S114" s="30">
        <f>SUM(S96:S113)</f>
        <v>345392536818</v>
      </c>
      <c r="T114" s="13"/>
      <c r="U114" s="82">
        <f>SUM(U96:U113)</f>
        <v>-129.60864050265812</v>
      </c>
    </row>
    <row r="115" spans="1:21" ht="39" customHeight="1" x14ac:dyDescent="0.4">
      <c r="A115" s="38"/>
      <c r="C115" s="23"/>
      <c r="D115" s="23"/>
      <c r="E115" s="23"/>
      <c r="F115" s="23"/>
      <c r="G115" s="23"/>
      <c r="H115" s="23"/>
      <c r="I115" s="23"/>
      <c r="J115" s="22"/>
      <c r="K115" s="10"/>
      <c r="L115" s="22"/>
      <c r="M115" s="23"/>
      <c r="N115" s="23"/>
      <c r="O115" s="23"/>
      <c r="P115" s="23"/>
      <c r="Q115" s="23"/>
      <c r="R115" s="23"/>
      <c r="S115" s="23"/>
      <c r="T115" s="22"/>
      <c r="U115" s="10"/>
    </row>
    <row r="116" spans="1:21" ht="39" customHeight="1" x14ac:dyDescent="0.4">
      <c r="A116" s="97" t="s">
        <v>0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</row>
    <row r="117" spans="1:21" ht="39" customHeight="1" x14ac:dyDescent="0.4">
      <c r="A117" s="97" t="s">
        <v>80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</row>
    <row r="118" spans="1:21" ht="39" customHeight="1" x14ac:dyDescent="0.4">
      <c r="A118" s="97" t="s">
        <v>157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</row>
    <row r="119" spans="1:21" ht="39" customHeight="1" x14ac:dyDescent="0.4"/>
    <row r="120" spans="1:21" ht="39" customHeight="1" x14ac:dyDescent="0.4">
      <c r="A120" s="88" t="s">
        <v>218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1:21" ht="39" customHeight="1" x14ac:dyDescent="0.4">
      <c r="A121" s="52"/>
      <c r="B121" s="52"/>
      <c r="C121" s="89" t="s">
        <v>139</v>
      </c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</row>
    <row r="122" spans="1:21" ht="39" customHeight="1" thickBot="1" x14ac:dyDescent="0.7">
      <c r="A122" s="21"/>
      <c r="B122" s="21"/>
      <c r="C122" s="87" t="s">
        <v>158</v>
      </c>
      <c r="D122" s="87"/>
      <c r="E122" s="87"/>
      <c r="F122" s="87"/>
      <c r="G122" s="87"/>
      <c r="H122" s="87"/>
      <c r="I122" s="87"/>
      <c r="J122" s="87"/>
      <c r="K122" s="87"/>
      <c r="L122" s="21"/>
      <c r="M122" s="87" t="s">
        <v>159</v>
      </c>
      <c r="N122" s="87"/>
      <c r="O122" s="87"/>
      <c r="P122" s="87"/>
      <c r="Q122" s="87"/>
      <c r="R122" s="87"/>
      <c r="S122" s="87"/>
      <c r="T122" s="87"/>
      <c r="U122" s="87"/>
    </row>
    <row r="123" spans="1:21" ht="39" customHeight="1" thickBot="1" x14ac:dyDescent="0.7">
      <c r="A123" s="90" t="s">
        <v>87</v>
      </c>
      <c r="B123" s="21"/>
      <c r="C123" s="35" t="s">
        <v>88</v>
      </c>
      <c r="D123" s="21"/>
      <c r="E123" s="35" t="s">
        <v>89</v>
      </c>
      <c r="F123" s="21"/>
      <c r="G123" s="35" t="s">
        <v>90</v>
      </c>
      <c r="H123" s="21"/>
      <c r="I123" s="87" t="s">
        <v>57</v>
      </c>
      <c r="J123" s="87"/>
      <c r="K123" s="87"/>
      <c r="L123" s="21"/>
      <c r="M123" s="35" t="s">
        <v>88</v>
      </c>
      <c r="N123" s="21"/>
      <c r="O123" s="35" t="s">
        <v>89</v>
      </c>
      <c r="P123" s="21"/>
      <c r="Q123" s="35" t="s">
        <v>90</v>
      </c>
      <c r="R123" s="21"/>
      <c r="S123" s="87" t="s">
        <v>57</v>
      </c>
      <c r="T123" s="87"/>
      <c r="U123" s="87"/>
    </row>
    <row r="124" spans="1:21" ht="39" customHeight="1" thickBot="1" x14ac:dyDescent="0.7">
      <c r="A124" s="87"/>
      <c r="B124" s="21"/>
      <c r="C124" s="19" t="s">
        <v>161</v>
      </c>
      <c r="D124" s="35"/>
      <c r="E124" s="19" t="s">
        <v>162</v>
      </c>
      <c r="F124" s="35"/>
      <c r="G124" s="19" t="s">
        <v>163</v>
      </c>
      <c r="H124" s="21"/>
      <c r="I124" s="19" t="s">
        <v>77</v>
      </c>
      <c r="J124" s="21"/>
      <c r="K124" s="19" t="s">
        <v>83</v>
      </c>
      <c r="L124" s="21"/>
      <c r="M124" s="19" t="s">
        <v>161</v>
      </c>
      <c r="N124" s="35"/>
      <c r="O124" s="19" t="s">
        <v>162</v>
      </c>
      <c r="P124" s="35"/>
      <c r="Q124" s="19" t="s">
        <v>163</v>
      </c>
      <c r="R124" s="21"/>
      <c r="S124" s="19" t="s">
        <v>77</v>
      </c>
      <c r="T124" s="21"/>
      <c r="U124" s="19" t="s">
        <v>83</v>
      </c>
    </row>
    <row r="125" spans="1:21" ht="39" customHeight="1" x14ac:dyDescent="0.4">
      <c r="A125" s="12" t="s">
        <v>141</v>
      </c>
      <c r="C125" s="27">
        <f>SUM(C114)</f>
        <v>23242586000</v>
      </c>
      <c r="D125" s="27"/>
      <c r="E125" s="27">
        <f>SUM(E114)</f>
        <v>1869778269</v>
      </c>
      <c r="F125" s="27"/>
      <c r="G125" s="27">
        <f>SUM(G114)</f>
        <v>1252467057</v>
      </c>
      <c r="H125" s="27"/>
      <c r="I125" s="27">
        <f>SUM(I114)</f>
        <v>26364831326</v>
      </c>
      <c r="J125" s="13"/>
      <c r="K125" s="33">
        <f>SUM(K114)</f>
        <v>130.93223528421578</v>
      </c>
      <c r="L125" s="13"/>
      <c r="M125" s="27">
        <f>SUM(M114)</f>
        <v>67795498690</v>
      </c>
      <c r="N125" s="27"/>
      <c r="O125" s="27">
        <f>SUM(O114)</f>
        <v>9584937214</v>
      </c>
      <c r="P125" s="27"/>
      <c r="Q125" s="27">
        <f>SUM(Q114)</f>
        <v>268012100914</v>
      </c>
      <c r="R125" s="27"/>
      <c r="S125" s="27">
        <f>SUM(S114)</f>
        <v>345392536818</v>
      </c>
      <c r="T125" s="13"/>
      <c r="U125" s="83">
        <f>SUM(U114)</f>
        <v>-129.60864050265812</v>
      </c>
    </row>
    <row r="126" spans="1:21" ht="39" customHeight="1" x14ac:dyDescent="0.4">
      <c r="A126" s="38" t="s">
        <v>217</v>
      </c>
      <c r="C126" s="23">
        <v>0</v>
      </c>
      <c r="D126" s="23"/>
      <c r="E126" s="23">
        <v>0</v>
      </c>
      <c r="F126" s="23"/>
      <c r="G126" s="23">
        <v>0</v>
      </c>
      <c r="H126" s="23"/>
      <c r="I126" s="23">
        <f t="shared" ref="I126:I142" si="16">C126+E126+G126</f>
        <v>0</v>
      </c>
      <c r="K126" s="10">
        <f t="shared" ref="K126:K142" si="17">I126/$I$172*100</f>
        <v>0</v>
      </c>
      <c r="M126" s="23">
        <v>0</v>
      </c>
      <c r="O126" s="23">
        <v>0</v>
      </c>
      <c r="Q126" s="23">
        <v>-434820619</v>
      </c>
      <c r="R126" s="23"/>
      <c r="S126" s="23">
        <f t="shared" ref="S126:S142" si="18">M126+O126+Q126</f>
        <v>-434820619</v>
      </c>
      <c r="T126" s="22"/>
      <c r="U126" s="79">
        <f t="shared" ref="U126:U142" si="19">S126/$S$172*100</f>
        <v>0.16316655191889853</v>
      </c>
    </row>
    <row r="127" spans="1:21" ht="39" customHeight="1" x14ac:dyDescent="0.4">
      <c r="A127" s="68" t="s">
        <v>213</v>
      </c>
      <c r="C127" s="23">
        <v>0</v>
      </c>
      <c r="D127" s="23"/>
      <c r="E127" s="23">
        <v>-892469159</v>
      </c>
      <c r="F127" s="23"/>
      <c r="G127" s="23">
        <v>0</v>
      </c>
      <c r="H127" s="23"/>
      <c r="I127" s="23">
        <f t="shared" si="16"/>
        <v>-892469159</v>
      </c>
      <c r="J127" s="22"/>
      <c r="K127" s="10">
        <f t="shared" si="17"/>
        <v>-4.432153593748132</v>
      </c>
      <c r="L127" s="22"/>
      <c r="M127" s="23">
        <v>0</v>
      </c>
      <c r="N127" s="23"/>
      <c r="O127" s="23">
        <v>-892469159</v>
      </c>
      <c r="P127" s="23"/>
      <c r="Q127" s="23">
        <v>0</v>
      </c>
      <c r="R127" s="23"/>
      <c r="S127" s="23">
        <f t="shared" si="18"/>
        <v>-892469159</v>
      </c>
      <c r="T127" s="22"/>
      <c r="U127" s="79">
        <f t="shared" si="19"/>
        <v>0.33489928721155982</v>
      </c>
    </row>
    <row r="128" spans="1:21" ht="39" customHeight="1" x14ac:dyDescent="0.4">
      <c r="A128" s="38" t="s">
        <v>55</v>
      </c>
      <c r="C128" s="23">
        <v>0</v>
      </c>
      <c r="D128" s="23"/>
      <c r="E128" s="23">
        <v>-972337734</v>
      </c>
      <c r="F128" s="23"/>
      <c r="G128" s="23">
        <v>0</v>
      </c>
      <c r="H128" s="23"/>
      <c r="I128" s="23">
        <f t="shared" si="16"/>
        <v>-972337734</v>
      </c>
      <c r="J128" s="22"/>
      <c r="K128" s="10">
        <f t="shared" si="17"/>
        <v>-4.8287945175761706</v>
      </c>
      <c r="L128" s="22"/>
      <c r="M128" s="23">
        <v>0</v>
      </c>
      <c r="N128" s="23"/>
      <c r="O128" s="23">
        <v>-972337734</v>
      </c>
      <c r="P128" s="23"/>
      <c r="Q128" s="23">
        <v>0</v>
      </c>
      <c r="R128" s="23"/>
      <c r="S128" s="23">
        <f t="shared" si="18"/>
        <v>-972337734</v>
      </c>
      <c r="T128" s="22"/>
      <c r="U128" s="79">
        <f t="shared" si="19"/>
        <v>0.36486999103741946</v>
      </c>
    </row>
    <row r="129" spans="1:21" ht="39" customHeight="1" x14ac:dyDescent="0.4">
      <c r="A129" s="38" t="s">
        <v>51</v>
      </c>
      <c r="C129" s="23">
        <v>0</v>
      </c>
      <c r="D129" s="23"/>
      <c r="E129" s="23">
        <v>-1031501564</v>
      </c>
      <c r="F129" s="23"/>
      <c r="G129" s="23">
        <v>0</v>
      </c>
      <c r="H129" s="23"/>
      <c r="I129" s="23">
        <f t="shared" si="16"/>
        <v>-1031501564</v>
      </c>
      <c r="J129" s="22"/>
      <c r="K129" s="10">
        <f t="shared" si="17"/>
        <v>-5.1226121572223633</v>
      </c>
      <c r="L129" s="22"/>
      <c r="M129" s="23">
        <v>0</v>
      </c>
      <c r="N129" s="23"/>
      <c r="O129" s="23">
        <v>-1031501564</v>
      </c>
      <c r="P129" s="23"/>
      <c r="Q129" s="23">
        <v>-127626248</v>
      </c>
      <c r="R129" s="23"/>
      <c r="S129" s="23">
        <f t="shared" si="18"/>
        <v>-1159127812</v>
      </c>
      <c r="T129" s="22"/>
      <c r="U129" s="79">
        <f t="shared" si="19"/>
        <v>0.43496301705356177</v>
      </c>
    </row>
    <row r="130" spans="1:21" ht="39" customHeight="1" x14ac:dyDescent="0.4">
      <c r="A130" s="38" t="s">
        <v>32</v>
      </c>
      <c r="C130" s="23">
        <v>0</v>
      </c>
      <c r="D130" s="23"/>
      <c r="E130" s="23">
        <v>-2933441550</v>
      </c>
      <c r="F130" s="23"/>
      <c r="G130" s="23">
        <v>0</v>
      </c>
      <c r="H130" s="23"/>
      <c r="I130" s="23">
        <f t="shared" si="16"/>
        <v>-2933441550</v>
      </c>
      <c r="J130" s="22"/>
      <c r="K130" s="10">
        <f t="shared" si="17"/>
        <v>-14.567969522275211</v>
      </c>
      <c r="L130" s="22"/>
      <c r="M130" s="23">
        <v>0</v>
      </c>
      <c r="N130" s="23"/>
      <c r="O130" s="23">
        <v>-1679944500</v>
      </c>
      <c r="P130" s="23"/>
      <c r="Q130" s="23">
        <v>0</v>
      </c>
      <c r="R130" s="23"/>
      <c r="S130" s="23">
        <f t="shared" si="18"/>
        <v>-1679944500</v>
      </c>
      <c r="T130" s="22"/>
      <c r="U130" s="79">
        <f t="shared" si="19"/>
        <v>0.63039961653731524</v>
      </c>
    </row>
    <row r="131" spans="1:21" ht="39" customHeight="1" x14ac:dyDescent="0.4">
      <c r="A131" s="38" t="s">
        <v>16</v>
      </c>
      <c r="C131" s="23">
        <v>0</v>
      </c>
      <c r="D131" s="23"/>
      <c r="E131" s="23">
        <v>1493095998</v>
      </c>
      <c r="F131" s="23"/>
      <c r="G131" s="23">
        <v>-1396125432</v>
      </c>
      <c r="H131" s="23"/>
      <c r="I131" s="23">
        <f t="shared" si="16"/>
        <v>96970566</v>
      </c>
      <c r="J131" s="22"/>
      <c r="K131" s="10">
        <f t="shared" si="17"/>
        <v>0.48157231905499431</v>
      </c>
      <c r="L131" s="22"/>
      <c r="M131" s="23">
        <v>118597745</v>
      </c>
      <c r="N131" s="23"/>
      <c r="O131" s="23">
        <v>-22271690</v>
      </c>
      <c r="P131" s="23"/>
      <c r="Q131" s="23">
        <v>-2298081241</v>
      </c>
      <c r="R131" s="23"/>
      <c r="S131" s="23">
        <f t="shared" si="18"/>
        <v>-2201755186</v>
      </c>
      <c r="T131" s="22"/>
      <c r="U131" s="79">
        <f t="shared" si="19"/>
        <v>0.82620921403263348</v>
      </c>
    </row>
    <row r="132" spans="1:21" ht="39" customHeight="1" x14ac:dyDescent="0.4">
      <c r="A132" s="38" t="s">
        <v>107</v>
      </c>
      <c r="C132" s="23">
        <v>0</v>
      </c>
      <c r="D132" s="23"/>
      <c r="E132" s="23">
        <v>0</v>
      </c>
      <c r="F132" s="23"/>
      <c r="G132" s="23">
        <v>0</v>
      </c>
      <c r="H132" s="23"/>
      <c r="I132" s="23">
        <f t="shared" si="16"/>
        <v>0</v>
      </c>
      <c r="J132" s="22"/>
      <c r="K132" s="10">
        <f t="shared" si="17"/>
        <v>0</v>
      </c>
      <c r="L132" s="22"/>
      <c r="M132" s="23">
        <v>0</v>
      </c>
      <c r="N132" s="23"/>
      <c r="O132" s="23">
        <v>0</v>
      </c>
      <c r="P132" s="23"/>
      <c r="Q132" s="23">
        <v>-2509290685</v>
      </c>
      <c r="R132" s="23"/>
      <c r="S132" s="23">
        <f t="shared" si="18"/>
        <v>-2509290685</v>
      </c>
      <c r="T132" s="22"/>
      <c r="U132" s="79">
        <f t="shared" si="19"/>
        <v>0.94161199111319294</v>
      </c>
    </row>
    <row r="133" spans="1:21" ht="39" customHeight="1" x14ac:dyDescent="0.4">
      <c r="A133" s="38" t="s">
        <v>15</v>
      </c>
      <c r="C133" s="23">
        <v>0</v>
      </c>
      <c r="D133" s="23"/>
      <c r="E133" s="23">
        <v>-2719299600</v>
      </c>
      <c r="F133" s="23"/>
      <c r="G133" s="23">
        <v>0</v>
      </c>
      <c r="H133" s="23"/>
      <c r="I133" s="23">
        <f t="shared" si="16"/>
        <v>-2719299600</v>
      </c>
      <c r="J133" s="22"/>
      <c r="K133" s="10">
        <f t="shared" si="17"/>
        <v>-13.504504187150133</v>
      </c>
      <c r="L133" s="22"/>
      <c r="M133" s="23">
        <v>0</v>
      </c>
      <c r="N133" s="23"/>
      <c r="O133" s="23">
        <v>-3523213579</v>
      </c>
      <c r="P133" s="23"/>
      <c r="Q133" s="23">
        <v>0</v>
      </c>
      <c r="R133" s="23"/>
      <c r="S133" s="23">
        <f t="shared" si="18"/>
        <v>-3523213579</v>
      </c>
      <c r="T133" s="22"/>
      <c r="U133" s="79">
        <f t="shared" si="19"/>
        <v>1.3220868244044146</v>
      </c>
    </row>
    <row r="134" spans="1:21" ht="39" customHeight="1" x14ac:dyDescent="0.4">
      <c r="A134" s="38" t="s">
        <v>38</v>
      </c>
      <c r="C134" s="23">
        <v>0</v>
      </c>
      <c r="D134" s="23"/>
      <c r="E134" s="23">
        <v>2819268794</v>
      </c>
      <c r="F134" s="23"/>
      <c r="G134" s="23">
        <v>0</v>
      </c>
      <c r="H134" s="23"/>
      <c r="I134" s="23">
        <f t="shared" si="16"/>
        <v>2819268794</v>
      </c>
      <c r="J134" s="22"/>
      <c r="K134" s="10">
        <f t="shared" si="17"/>
        <v>14.000968202722019</v>
      </c>
      <c r="L134" s="22"/>
      <c r="M134" s="23">
        <v>0</v>
      </c>
      <c r="N134" s="23"/>
      <c r="O134" s="23">
        <v>-6469528950</v>
      </c>
      <c r="P134" s="23"/>
      <c r="Q134" s="23">
        <v>2248914799</v>
      </c>
      <c r="R134" s="23"/>
      <c r="S134" s="23">
        <f t="shared" si="18"/>
        <v>-4220614151</v>
      </c>
      <c r="T134" s="22"/>
      <c r="U134" s="79">
        <f t="shared" si="19"/>
        <v>1.5837865729149783</v>
      </c>
    </row>
    <row r="135" spans="1:21" ht="39" customHeight="1" x14ac:dyDescent="0.4">
      <c r="A135" s="38" t="s">
        <v>42</v>
      </c>
      <c r="C135" s="23">
        <v>518777305</v>
      </c>
      <c r="D135" s="23"/>
      <c r="E135" s="23">
        <v>1143487808</v>
      </c>
      <c r="F135" s="23"/>
      <c r="G135" s="23">
        <v>0</v>
      </c>
      <c r="H135" s="23"/>
      <c r="I135" s="23">
        <f t="shared" si="16"/>
        <v>1662265113</v>
      </c>
      <c r="J135" s="22"/>
      <c r="K135" s="10">
        <f t="shared" si="17"/>
        <v>8.2550911928432189</v>
      </c>
      <c r="L135" s="22"/>
      <c r="M135" s="23">
        <v>518777305</v>
      </c>
      <c r="N135" s="23"/>
      <c r="O135" s="23">
        <v>-4484265875</v>
      </c>
      <c r="P135" s="23"/>
      <c r="Q135" s="23">
        <v>-275527649</v>
      </c>
      <c r="R135" s="23"/>
      <c r="S135" s="23">
        <f t="shared" si="18"/>
        <v>-4241016219</v>
      </c>
      <c r="T135" s="22"/>
      <c r="U135" s="79">
        <f t="shared" si="19"/>
        <v>1.591442454310922</v>
      </c>
    </row>
    <row r="136" spans="1:21" ht="39" customHeight="1" x14ac:dyDescent="0.4">
      <c r="A136" s="38" t="s">
        <v>24</v>
      </c>
      <c r="C136" s="23">
        <v>0</v>
      </c>
      <c r="D136" s="23"/>
      <c r="E136" s="23">
        <v>206469045</v>
      </c>
      <c r="F136" s="23"/>
      <c r="G136" s="23">
        <v>0</v>
      </c>
      <c r="H136" s="23"/>
      <c r="I136" s="23">
        <f t="shared" si="16"/>
        <v>206469045</v>
      </c>
      <c r="J136" s="22"/>
      <c r="K136" s="10">
        <f t="shared" si="17"/>
        <v>1.0253603842398937</v>
      </c>
      <c r="L136" s="22"/>
      <c r="M136" s="23">
        <v>1555392560</v>
      </c>
      <c r="N136" s="23"/>
      <c r="O136" s="23">
        <v>-5750709608</v>
      </c>
      <c r="P136" s="23"/>
      <c r="Q136" s="23">
        <v>-104508811</v>
      </c>
      <c r="R136" s="23"/>
      <c r="S136" s="23">
        <f t="shared" si="18"/>
        <v>-4299825859</v>
      </c>
      <c r="T136" s="22"/>
      <c r="U136" s="79">
        <f t="shared" si="19"/>
        <v>1.6135107872259067</v>
      </c>
    </row>
    <row r="137" spans="1:21" ht="39" customHeight="1" x14ac:dyDescent="0.4">
      <c r="A137" s="38" t="s">
        <v>39</v>
      </c>
      <c r="C137" s="23">
        <v>0</v>
      </c>
      <c r="D137" s="23"/>
      <c r="E137" s="23">
        <v>-576549000</v>
      </c>
      <c r="F137" s="23"/>
      <c r="G137" s="23">
        <v>0</v>
      </c>
      <c r="H137" s="23"/>
      <c r="I137" s="23">
        <f t="shared" si="16"/>
        <v>-576549000</v>
      </c>
      <c r="J137" s="22"/>
      <c r="K137" s="10">
        <f t="shared" si="17"/>
        <v>-2.8632403669670023</v>
      </c>
      <c r="L137" s="22"/>
      <c r="M137" s="23">
        <v>0</v>
      </c>
      <c r="N137" s="23"/>
      <c r="O137" s="23">
        <v>-4373820000</v>
      </c>
      <c r="P137" s="23"/>
      <c r="Q137" s="23">
        <v>0</v>
      </c>
      <c r="R137" s="23"/>
      <c r="S137" s="23">
        <f t="shared" si="18"/>
        <v>-4373820000</v>
      </c>
      <c r="T137" s="22"/>
      <c r="U137" s="79">
        <f t="shared" si="19"/>
        <v>1.6412771081444895</v>
      </c>
    </row>
    <row r="138" spans="1:21" ht="39" customHeight="1" x14ac:dyDescent="0.4">
      <c r="A138" s="38" t="s">
        <v>45</v>
      </c>
      <c r="C138" s="23">
        <v>0</v>
      </c>
      <c r="D138" s="23"/>
      <c r="E138" s="23">
        <v>1151891980</v>
      </c>
      <c r="F138" s="23"/>
      <c r="G138" s="23">
        <v>0</v>
      </c>
      <c r="H138" s="23"/>
      <c r="I138" s="23">
        <f t="shared" si="16"/>
        <v>1151891980</v>
      </c>
      <c r="J138" s="22"/>
      <c r="K138" s="10">
        <f t="shared" si="17"/>
        <v>5.7204914335495269</v>
      </c>
      <c r="L138" s="22"/>
      <c r="M138" s="23">
        <v>0</v>
      </c>
      <c r="N138" s="23"/>
      <c r="O138" s="23">
        <v>-5119316688</v>
      </c>
      <c r="P138" s="23"/>
      <c r="Q138" s="23">
        <v>0</v>
      </c>
      <c r="R138" s="23"/>
      <c r="S138" s="23">
        <f t="shared" si="18"/>
        <v>-5119316688</v>
      </c>
      <c r="T138" s="22"/>
      <c r="U138" s="79">
        <f t="shared" si="19"/>
        <v>1.9210249368644492</v>
      </c>
    </row>
    <row r="139" spans="1:21" ht="39" customHeight="1" x14ac:dyDescent="0.4">
      <c r="A139" s="38" t="s">
        <v>146</v>
      </c>
      <c r="C139" s="23">
        <v>0</v>
      </c>
      <c r="D139" s="23"/>
      <c r="E139" s="23">
        <v>0</v>
      </c>
      <c r="F139" s="23"/>
      <c r="G139" s="23">
        <v>-5175874496</v>
      </c>
      <c r="H139" s="23"/>
      <c r="I139" s="23">
        <f t="shared" si="16"/>
        <v>-5175874496</v>
      </c>
      <c r="K139" s="10">
        <f t="shared" si="17"/>
        <v>-25.704272822088299</v>
      </c>
      <c r="M139" s="23">
        <v>0</v>
      </c>
      <c r="O139" s="23">
        <v>0</v>
      </c>
      <c r="Q139" s="23">
        <v>-5175874496</v>
      </c>
      <c r="R139" s="23"/>
      <c r="S139" s="23">
        <f t="shared" si="18"/>
        <v>-5175874496</v>
      </c>
      <c r="T139" s="22"/>
      <c r="U139" s="79">
        <f t="shared" si="19"/>
        <v>1.9422482692277452</v>
      </c>
    </row>
    <row r="140" spans="1:21" ht="39" customHeight="1" x14ac:dyDescent="0.4">
      <c r="A140" s="38" t="s">
        <v>33</v>
      </c>
      <c r="C140" s="23">
        <v>0</v>
      </c>
      <c r="D140" s="23"/>
      <c r="E140" s="23">
        <v>-2729161618</v>
      </c>
      <c r="F140" s="23"/>
      <c r="G140" s="23">
        <v>0</v>
      </c>
      <c r="H140" s="23"/>
      <c r="I140" s="23">
        <f t="shared" si="16"/>
        <v>-2729161618</v>
      </c>
      <c r="J140" s="22"/>
      <c r="K140" s="10">
        <f t="shared" si="17"/>
        <v>-13.553480645417087</v>
      </c>
      <c r="L140" s="22"/>
      <c r="M140" s="23">
        <v>23406704000</v>
      </c>
      <c r="N140" s="23"/>
      <c r="O140" s="23">
        <v>-29763273577</v>
      </c>
      <c r="P140" s="23"/>
      <c r="Q140" s="23">
        <v>1046436583</v>
      </c>
      <c r="R140" s="23"/>
      <c r="S140" s="23">
        <f t="shared" si="18"/>
        <v>-5310132994</v>
      </c>
      <c r="T140" s="22"/>
      <c r="U140" s="79">
        <f t="shared" si="19"/>
        <v>1.9926288059990946</v>
      </c>
    </row>
    <row r="141" spans="1:21" ht="39" customHeight="1" x14ac:dyDescent="0.4">
      <c r="A141" s="38" t="s">
        <v>22</v>
      </c>
      <c r="C141" s="23">
        <v>0</v>
      </c>
      <c r="D141" s="23"/>
      <c r="E141" s="23">
        <v>-892364391</v>
      </c>
      <c r="F141" s="23"/>
      <c r="G141" s="23">
        <v>0</v>
      </c>
      <c r="H141" s="23"/>
      <c r="I141" s="23">
        <f t="shared" si="16"/>
        <v>-892364391</v>
      </c>
      <c r="J141" s="22"/>
      <c r="K141" s="10">
        <f t="shared" si="17"/>
        <v>-4.4316332980460036</v>
      </c>
      <c r="L141" s="22"/>
      <c r="M141" s="23">
        <v>832000000</v>
      </c>
      <c r="N141" s="23"/>
      <c r="O141" s="23">
        <v>-6662165416</v>
      </c>
      <c r="P141" s="23"/>
      <c r="Q141" s="23">
        <v>0</v>
      </c>
      <c r="R141" s="23"/>
      <c r="S141" s="23">
        <f t="shared" si="18"/>
        <v>-5830165416</v>
      </c>
      <c r="T141" s="22"/>
      <c r="U141" s="79">
        <f t="shared" si="19"/>
        <v>2.1877711094595789</v>
      </c>
    </row>
    <row r="142" spans="1:21" ht="39" customHeight="1" thickBot="1" x14ac:dyDescent="0.45">
      <c r="A142" s="38" t="s">
        <v>108</v>
      </c>
      <c r="C142" s="25">
        <v>0</v>
      </c>
      <c r="D142" s="23"/>
      <c r="E142" s="25">
        <v>0</v>
      </c>
      <c r="F142" s="23"/>
      <c r="G142" s="25">
        <v>0</v>
      </c>
      <c r="H142" s="23"/>
      <c r="I142" s="25">
        <f t="shared" si="16"/>
        <v>0</v>
      </c>
      <c r="J142" s="22"/>
      <c r="K142" s="17">
        <f t="shared" si="17"/>
        <v>0</v>
      </c>
      <c r="L142" s="22"/>
      <c r="M142" s="25">
        <v>0</v>
      </c>
      <c r="N142" s="23"/>
      <c r="O142" s="25">
        <v>0</v>
      </c>
      <c r="P142" s="23"/>
      <c r="Q142" s="25">
        <v>-6810478177</v>
      </c>
      <c r="R142" s="23"/>
      <c r="S142" s="25">
        <f t="shared" si="18"/>
        <v>-6810478177</v>
      </c>
      <c r="T142" s="22"/>
      <c r="U142" s="79">
        <f t="shared" si="19"/>
        <v>2.5556337314813398</v>
      </c>
    </row>
    <row r="143" spans="1:21" ht="37.5" customHeight="1" thickBot="1" x14ac:dyDescent="0.45">
      <c r="A143" s="48" t="s">
        <v>140</v>
      </c>
      <c r="C143" s="30">
        <f>SUM(C125:C142)</f>
        <v>23761363305</v>
      </c>
      <c r="D143" s="27"/>
      <c r="E143" s="30">
        <f>SUM(E125:E142)</f>
        <v>-4063132722</v>
      </c>
      <c r="F143" s="27"/>
      <c r="G143" s="30">
        <f>SUM(G125:G142)</f>
        <v>-5319532871</v>
      </c>
      <c r="H143" s="27"/>
      <c r="I143" s="30">
        <f>SUM(I125:I142)</f>
        <v>14378697712</v>
      </c>
      <c r="J143" s="13"/>
      <c r="K143" s="32">
        <f>SUM(K125:K142)</f>
        <v>71.407057706135035</v>
      </c>
      <c r="L143" s="13"/>
      <c r="M143" s="30">
        <f>SUM(M125:M142)</f>
        <v>94226970300</v>
      </c>
      <c r="N143" s="27"/>
      <c r="O143" s="30">
        <f>SUM(O125:O142)</f>
        <v>-61159881126</v>
      </c>
      <c r="P143" s="27"/>
      <c r="Q143" s="30">
        <f>SUM(Q125:Q142)</f>
        <v>253571244370</v>
      </c>
      <c r="R143" s="27"/>
      <c r="S143" s="30">
        <f>SUM(S125:S142)</f>
        <v>286638333544</v>
      </c>
      <c r="T143" s="13"/>
      <c r="U143" s="82">
        <f>SUM(U125:U142)</f>
        <v>-107.56111023372067</v>
      </c>
    </row>
    <row r="144" spans="1:21" s="73" customFormat="1" ht="75" hidden="1" customHeight="1" thickBot="1" x14ac:dyDescent="0.45">
      <c r="A144" s="72"/>
      <c r="C144" s="25"/>
      <c r="D144" s="25"/>
      <c r="E144" s="25"/>
      <c r="F144" s="25"/>
      <c r="G144" s="25"/>
      <c r="H144" s="25"/>
      <c r="I144" s="25"/>
      <c r="J144" s="74"/>
      <c r="K144" s="17"/>
      <c r="L144" s="74"/>
      <c r="M144" s="25"/>
      <c r="N144" s="25"/>
      <c r="O144" s="25"/>
      <c r="P144" s="25"/>
      <c r="Q144" s="25"/>
      <c r="R144" s="25"/>
      <c r="S144" s="25"/>
      <c r="T144" s="74"/>
      <c r="U144" s="17"/>
    </row>
    <row r="145" spans="1:21" ht="39" customHeight="1" x14ac:dyDescent="0.4">
      <c r="A145" s="38"/>
      <c r="C145" s="23"/>
      <c r="D145" s="23"/>
      <c r="E145" s="23"/>
      <c r="F145" s="23"/>
      <c r="G145" s="23"/>
      <c r="H145" s="23"/>
      <c r="I145" s="23"/>
      <c r="J145" s="22"/>
      <c r="K145" s="10"/>
      <c r="L145" s="22"/>
      <c r="M145" s="23"/>
      <c r="N145" s="23"/>
      <c r="O145" s="23"/>
      <c r="P145" s="23"/>
      <c r="Q145" s="23"/>
      <c r="R145" s="23"/>
      <c r="S145" s="23"/>
      <c r="T145" s="22"/>
      <c r="U145" s="10"/>
    </row>
    <row r="146" spans="1:21" ht="39" customHeight="1" x14ac:dyDescent="0.4">
      <c r="A146" s="97" t="s">
        <v>0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</row>
    <row r="147" spans="1:21" ht="39" customHeight="1" x14ac:dyDescent="0.4">
      <c r="A147" s="97" t="s">
        <v>80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</row>
    <row r="148" spans="1:21" ht="39" customHeight="1" x14ac:dyDescent="0.4">
      <c r="A148" s="97" t="s">
        <v>157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</row>
    <row r="149" spans="1:21" ht="39" customHeight="1" x14ac:dyDescent="0.4"/>
    <row r="150" spans="1:21" ht="39" customHeight="1" x14ac:dyDescent="0.4">
      <c r="A150" s="88" t="s">
        <v>218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</row>
    <row r="151" spans="1:21" ht="39" customHeight="1" x14ac:dyDescent="0.4">
      <c r="A151" s="52"/>
      <c r="B151" s="52"/>
      <c r="C151" s="89" t="s">
        <v>139</v>
      </c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</row>
    <row r="152" spans="1:21" ht="39" customHeight="1" thickBot="1" x14ac:dyDescent="0.7">
      <c r="A152" s="21"/>
      <c r="B152" s="21"/>
      <c r="C152" s="87" t="s">
        <v>158</v>
      </c>
      <c r="D152" s="87"/>
      <c r="E152" s="87"/>
      <c r="F152" s="87"/>
      <c r="G152" s="87"/>
      <c r="H152" s="87"/>
      <c r="I152" s="87"/>
      <c r="J152" s="87"/>
      <c r="K152" s="87"/>
      <c r="L152" s="21"/>
      <c r="M152" s="87" t="s">
        <v>159</v>
      </c>
      <c r="N152" s="87"/>
      <c r="O152" s="87"/>
      <c r="P152" s="87"/>
      <c r="Q152" s="87"/>
      <c r="R152" s="87"/>
      <c r="S152" s="87"/>
      <c r="T152" s="87"/>
      <c r="U152" s="87"/>
    </row>
    <row r="153" spans="1:21" ht="39" customHeight="1" thickBot="1" x14ac:dyDescent="0.7">
      <c r="A153" s="90" t="s">
        <v>87</v>
      </c>
      <c r="B153" s="21"/>
      <c r="C153" s="35" t="s">
        <v>88</v>
      </c>
      <c r="D153" s="21"/>
      <c r="E153" s="35" t="s">
        <v>89</v>
      </c>
      <c r="F153" s="21"/>
      <c r="G153" s="35" t="s">
        <v>90</v>
      </c>
      <c r="H153" s="21"/>
      <c r="I153" s="87" t="s">
        <v>57</v>
      </c>
      <c r="J153" s="87"/>
      <c r="K153" s="87"/>
      <c r="L153" s="21"/>
      <c r="M153" s="35" t="s">
        <v>88</v>
      </c>
      <c r="N153" s="21"/>
      <c r="O153" s="35" t="s">
        <v>89</v>
      </c>
      <c r="P153" s="21"/>
      <c r="Q153" s="35" t="s">
        <v>90</v>
      </c>
      <c r="R153" s="21"/>
      <c r="S153" s="87" t="s">
        <v>57</v>
      </c>
      <c r="T153" s="87"/>
      <c r="U153" s="87"/>
    </row>
    <row r="154" spans="1:21" ht="39" customHeight="1" thickBot="1" x14ac:dyDescent="0.7">
      <c r="A154" s="87"/>
      <c r="B154" s="21"/>
      <c r="C154" s="19" t="s">
        <v>161</v>
      </c>
      <c r="D154" s="35"/>
      <c r="E154" s="19" t="s">
        <v>162</v>
      </c>
      <c r="F154" s="35"/>
      <c r="G154" s="19" t="s">
        <v>163</v>
      </c>
      <c r="H154" s="21"/>
      <c r="I154" s="19" t="s">
        <v>77</v>
      </c>
      <c r="J154" s="21"/>
      <c r="K154" s="19" t="s">
        <v>83</v>
      </c>
      <c r="L154" s="21"/>
      <c r="M154" s="19" t="s">
        <v>161</v>
      </c>
      <c r="N154" s="35"/>
      <c r="O154" s="19" t="s">
        <v>162</v>
      </c>
      <c r="P154" s="35"/>
      <c r="Q154" s="19" t="s">
        <v>163</v>
      </c>
      <c r="R154" s="21"/>
      <c r="S154" s="19" t="s">
        <v>77</v>
      </c>
      <c r="T154" s="21"/>
      <c r="U154" s="19" t="s">
        <v>83</v>
      </c>
    </row>
    <row r="155" spans="1:21" ht="39" customHeight="1" x14ac:dyDescent="0.4">
      <c r="A155" s="12" t="s">
        <v>141</v>
      </c>
      <c r="C155" s="27">
        <f>SUM(C143)</f>
        <v>23761363305</v>
      </c>
      <c r="D155" s="27"/>
      <c r="E155" s="27">
        <f>SUM(E143)</f>
        <v>-4063132722</v>
      </c>
      <c r="F155" s="27"/>
      <c r="G155" s="27">
        <f>SUM(G143)</f>
        <v>-5319532871</v>
      </c>
      <c r="H155" s="27"/>
      <c r="I155" s="27">
        <f>SUM(I143)</f>
        <v>14378697712</v>
      </c>
      <c r="J155" s="13"/>
      <c r="K155" s="33">
        <f>SUM(K143)</f>
        <v>71.407057706135035</v>
      </c>
      <c r="L155" s="13"/>
      <c r="M155" s="27">
        <f>SUM(M143)</f>
        <v>94226970300</v>
      </c>
      <c r="N155" s="27"/>
      <c r="O155" s="27">
        <f>SUM(O143)</f>
        <v>-61159881126</v>
      </c>
      <c r="P155" s="27"/>
      <c r="Q155" s="27">
        <f>SUM(Q143)</f>
        <v>253571244370</v>
      </c>
      <c r="R155" s="27"/>
      <c r="S155" s="27">
        <f>SUM(S143)</f>
        <v>286638333544</v>
      </c>
      <c r="T155" s="13"/>
      <c r="U155" s="83">
        <f>SUM(U143)</f>
        <v>-107.56111023372067</v>
      </c>
    </row>
    <row r="156" spans="1:21" ht="39" customHeight="1" x14ac:dyDescent="0.4">
      <c r="A156" s="38" t="s">
        <v>46</v>
      </c>
      <c r="C156" s="23">
        <v>0</v>
      </c>
      <c r="D156" s="23"/>
      <c r="E156" s="23">
        <v>5065140080</v>
      </c>
      <c r="F156" s="23"/>
      <c r="G156" s="23">
        <v>0</v>
      </c>
      <c r="H156" s="23"/>
      <c r="I156" s="23">
        <f t="shared" ref="I156:I171" si="20">C156+E156+G156</f>
        <v>5065140080</v>
      </c>
      <c r="J156" s="22"/>
      <c r="K156" s="10">
        <f t="shared" ref="K156:K171" si="21">I156/$I$172*100</f>
        <v>25.154346883610014</v>
      </c>
      <c r="L156" s="22"/>
      <c r="M156" s="23">
        <v>19914239680</v>
      </c>
      <c r="N156" s="23"/>
      <c r="O156" s="23">
        <v>-26865363753</v>
      </c>
      <c r="P156" s="23"/>
      <c r="Q156" s="23">
        <v>-270480002</v>
      </c>
      <c r="R156" s="23"/>
      <c r="S156" s="23">
        <f t="shared" ref="S156:S171" si="22">M156+O156+Q156</f>
        <v>-7221604075</v>
      </c>
      <c r="T156" s="22"/>
      <c r="U156" s="10">
        <f t="shared" ref="U156:U171" si="23">S156/$S$172*100</f>
        <v>2.7099088330979466</v>
      </c>
    </row>
    <row r="157" spans="1:21" ht="39" customHeight="1" x14ac:dyDescent="0.4">
      <c r="A157" s="38" t="s">
        <v>21</v>
      </c>
      <c r="C157" s="23">
        <v>0</v>
      </c>
      <c r="D157" s="23"/>
      <c r="E157" s="23">
        <v>463782815</v>
      </c>
      <c r="F157" s="23"/>
      <c r="G157" s="23">
        <v>0</v>
      </c>
      <c r="H157" s="23"/>
      <c r="I157" s="23">
        <f t="shared" si="20"/>
        <v>463782815</v>
      </c>
      <c r="J157" s="22"/>
      <c r="K157" s="10">
        <f t="shared" si="21"/>
        <v>2.3032243181647862</v>
      </c>
      <c r="L157" s="22"/>
      <c r="M157" s="23">
        <v>1100000000</v>
      </c>
      <c r="N157" s="23"/>
      <c r="O157" s="23">
        <v>-7884307850</v>
      </c>
      <c r="P157" s="23"/>
      <c r="Q157" s="23">
        <v>-471376335</v>
      </c>
      <c r="R157" s="23"/>
      <c r="S157" s="23">
        <f t="shared" si="22"/>
        <v>-7255684185</v>
      </c>
      <c r="T157" s="22"/>
      <c r="U157" s="10">
        <f t="shared" si="23"/>
        <v>2.7226974033605651</v>
      </c>
    </row>
    <row r="158" spans="1:21" ht="39" customHeight="1" x14ac:dyDescent="0.4">
      <c r="A158" s="38" t="s">
        <v>25</v>
      </c>
      <c r="C158" s="23">
        <v>0</v>
      </c>
      <c r="D158" s="23"/>
      <c r="E158" s="23">
        <v>-367232459</v>
      </c>
      <c r="F158" s="23"/>
      <c r="G158" s="23">
        <v>0</v>
      </c>
      <c r="H158" s="23"/>
      <c r="I158" s="23">
        <f t="shared" si="20"/>
        <v>-367232459</v>
      </c>
      <c r="J158" s="22"/>
      <c r="K158" s="10">
        <f t="shared" si="21"/>
        <v>-1.8237388334198041</v>
      </c>
      <c r="L158" s="22"/>
      <c r="M158" s="23">
        <v>4397983000</v>
      </c>
      <c r="N158" s="23"/>
      <c r="O158" s="23">
        <v>-11664002422</v>
      </c>
      <c r="P158" s="23"/>
      <c r="Q158" s="23">
        <v>0</v>
      </c>
      <c r="R158" s="23"/>
      <c r="S158" s="23">
        <f t="shared" si="22"/>
        <v>-7266019422</v>
      </c>
      <c r="T158" s="22"/>
      <c r="U158" s="10">
        <f t="shared" si="23"/>
        <v>2.7265757037696696</v>
      </c>
    </row>
    <row r="159" spans="1:21" ht="39" customHeight="1" x14ac:dyDescent="0.4">
      <c r="A159" s="38" t="s">
        <v>104</v>
      </c>
      <c r="C159" s="23">
        <v>0</v>
      </c>
      <c r="D159" s="23"/>
      <c r="E159" s="23">
        <v>0</v>
      </c>
      <c r="F159" s="23"/>
      <c r="G159" s="23">
        <v>0</v>
      </c>
      <c r="H159" s="23"/>
      <c r="I159" s="23">
        <f t="shared" si="20"/>
        <v>0</v>
      </c>
      <c r="J159" s="22"/>
      <c r="K159" s="10">
        <f t="shared" si="21"/>
        <v>0</v>
      </c>
      <c r="L159" s="22"/>
      <c r="M159" s="23">
        <v>3484257000</v>
      </c>
      <c r="N159" s="23"/>
      <c r="O159" s="23">
        <v>0</v>
      </c>
      <c r="P159" s="23"/>
      <c r="Q159" s="23">
        <v>-16276865762</v>
      </c>
      <c r="R159" s="23"/>
      <c r="S159" s="23">
        <f t="shared" si="22"/>
        <v>-12792608762</v>
      </c>
      <c r="T159" s="22"/>
      <c r="U159" s="10">
        <f t="shared" si="23"/>
        <v>4.8004298106733279</v>
      </c>
    </row>
    <row r="160" spans="1:21" ht="39" customHeight="1" x14ac:dyDescent="0.4">
      <c r="A160" s="38" t="s">
        <v>44</v>
      </c>
      <c r="C160" s="23">
        <v>0</v>
      </c>
      <c r="D160" s="23"/>
      <c r="E160" s="23">
        <v>4897346259</v>
      </c>
      <c r="F160" s="23"/>
      <c r="G160" s="23">
        <v>0</v>
      </c>
      <c r="H160" s="23"/>
      <c r="I160" s="23">
        <f t="shared" si="20"/>
        <v>4897346259</v>
      </c>
      <c r="J160" s="22"/>
      <c r="K160" s="10">
        <f t="shared" si="21"/>
        <v>24.321054237859464</v>
      </c>
      <c r="L160" s="22"/>
      <c r="M160" s="23">
        <v>0</v>
      </c>
      <c r="N160" s="23"/>
      <c r="O160" s="23">
        <v>-3514543302</v>
      </c>
      <c r="P160" s="23"/>
      <c r="Q160" s="23">
        <v>-13490262065</v>
      </c>
      <c r="R160" s="23"/>
      <c r="S160" s="23">
        <f t="shared" si="22"/>
        <v>-17004805367</v>
      </c>
      <c r="T160" s="22"/>
      <c r="U160" s="10">
        <f t="shared" si="23"/>
        <v>6.3810576972325466</v>
      </c>
    </row>
    <row r="161" spans="1:21" ht="39" customHeight="1" x14ac:dyDescent="0.4">
      <c r="A161" s="38" t="s">
        <v>43</v>
      </c>
      <c r="C161" s="23">
        <v>0</v>
      </c>
      <c r="D161" s="23"/>
      <c r="E161" s="23">
        <v>-41744302</v>
      </c>
      <c r="F161" s="23"/>
      <c r="G161" s="23">
        <v>0</v>
      </c>
      <c r="H161" s="23"/>
      <c r="I161" s="23">
        <f t="shared" si="20"/>
        <v>-41744302</v>
      </c>
      <c r="J161" s="22"/>
      <c r="K161" s="10">
        <f t="shared" si="21"/>
        <v>-0.20730930168513231</v>
      </c>
      <c r="L161" s="22"/>
      <c r="M161" s="23">
        <v>839883360</v>
      </c>
      <c r="N161" s="23"/>
      <c r="O161" s="23">
        <v>-18117027371</v>
      </c>
      <c r="P161" s="23"/>
      <c r="Q161" s="23">
        <v>0</v>
      </c>
      <c r="R161" s="23"/>
      <c r="S161" s="23">
        <f t="shared" si="22"/>
        <v>-17277144011</v>
      </c>
      <c r="T161" s="22"/>
      <c r="U161" s="10">
        <f t="shared" si="23"/>
        <v>6.4832528451948104</v>
      </c>
    </row>
    <row r="162" spans="1:21" ht="39" customHeight="1" x14ac:dyDescent="0.4">
      <c r="A162" s="38" t="s">
        <v>26</v>
      </c>
      <c r="C162" s="23">
        <v>0</v>
      </c>
      <c r="D162" s="23"/>
      <c r="E162" s="23">
        <v>-5404165665</v>
      </c>
      <c r="F162" s="23"/>
      <c r="G162" s="23">
        <v>-2159735165</v>
      </c>
      <c r="H162" s="23"/>
      <c r="I162" s="23">
        <f t="shared" si="20"/>
        <v>-7563900830</v>
      </c>
      <c r="J162" s="22"/>
      <c r="K162" s="10">
        <f t="shared" si="21"/>
        <v>-37.563617642544195</v>
      </c>
      <c r="L162" s="22"/>
      <c r="M162" s="23">
        <v>11856568400</v>
      </c>
      <c r="N162" s="23"/>
      <c r="O162" s="23">
        <v>-33343970380</v>
      </c>
      <c r="P162" s="23"/>
      <c r="Q162" s="23">
        <v>3099390743</v>
      </c>
      <c r="R162" s="23"/>
      <c r="S162" s="23">
        <f t="shared" si="22"/>
        <v>-18388011237</v>
      </c>
      <c r="T162" s="22"/>
      <c r="U162" s="10">
        <f t="shared" si="23"/>
        <v>6.9001060646281145</v>
      </c>
    </row>
    <row r="163" spans="1:21" ht="39" customHeight="1" x14ac:dyDescent="0.4">
      <c r="A163" s="38" t="s">
        <v>36</v>
      </c>
      <c r="C163" s="23">
        <v>0</v>
      </c>
      <c r="D163" s="23"/>
      <c r="E163" s="23">
        <v>1597781029</v>
      </c>
      <c r="F163" s="23"/>
      <c r="G163" s="23">
        <v>0</v>
      </c>
      <c r="H163" s="23"/>
      <c r="I163" s="23">
        <f t="shared" si="20"/>
        <v>1597781029</v>
      </c>
      <c r="J163" s="22"/>
      <c r="K163" s="10">
        <f t="shared" si="21"/>
        <v>7.9348522672086403</v>
      </c>
      <c r="L163" s="22"/>
      <c r="M163" s="23">
        <v>6054619800</v>
      </c>
      <c r="N163" s="23"/>
      <c r="O163" s="23">
        <v>-30639721635</v>
      </c>
      <c r="P163" s="23"/>
      <c r="Q163" s="23">
        <v>0</v>
      </c>
      <c r="R163" s="23"/>
      <c r="S163" s="23">
        <f t="shared" si="22"/>
        <v>-24585101835</v>
      </c>
      <c r="T163" s="22"/>
      <c r="U163" s="10">
        <f t="shared" si="23"/>
        <v>9.2255659453719137</v>
      </c>
    </row>
    <row r="164" spans="1:21" ht="39" customHeight="1" x14ac:dyDescent="0.4">
      <c r="A164" s="38" t="s">
        <v>49</v>
      </c>
      <c r="C164" s="23">
        <v>0</v>
      </c>
      <c r="D164" s="23"/>
      <c r="E164" s="23">
        <v>-804455722</v>
      </c>
      <c r="F164" s="23"/>
      <c r="G164" s="23">
        <v>0</v>
      </c>
      <c r="H164" s="23"/>
      <c r="I164" s="23">
        <f t="shared" si="20"/>
        <v>-804455722</v>
      </c>
      <c r="J164" s="22"/>
      <c r="K164" s="10">
        <f t="shared" si="21"/>
        <v>-3.9950639003241437</v>
      </c>
      <c r="L164" s="22"/>
      <c r="M164" s="23">
        <v>13753286400</v>
      </c>
      <c r="N164" s="23"/>
      <c r="O164" s="23">
        <v>-39075487966</v>
      </c>
      <c r="P164" s="23"/>
      <c r="Q164" s="23">
        <v>224721826</v>
      </c>
      <c r="R164" s="23"/>
      <c r="S164" s="23">
        <f t="shared" si="22"/>
        <v>-25097479740</v>
      </c>
      <c r="T164" s="22"/>
      <c r="U164" s="10">
        <f t="shared" si="23"/>
        <v>9.4178358893100569</v>
      </c>
    </row>
    <row r="165" spans="1:21" ht="39" customHeight="1" x14ac:dyDescent="0.4">
      <c r="A165" s="38" t="s">
        <v>96</v>
      </c>
      <c r="C165" s="23">
        <v>0</v>
      </c>
      <c r="D165" s="23"/>
      <c r="E165" s="23">
        <v>0</v>
      </c>
      <c r="F165" s="23"/>
      <c r="G165" s="23">
        <v>0</v>
      </c>
      <c r="H165" s="23"/>
      <c r="I165" s="23">
        <f t="shared" si="20"/>
        <v>0</v>
      </c>
      <c r="J165" s="22"/>
      <c r="K165" s="10">
        <f t="shared" si="21"/>
        <v>0</v>
      </c>
      <c r="L165" s="22"/>
      <c r="M165" s="23">
        <v>0</v>
      </c>
      <c r="N165" s="23"/>
      <c r="O165" s="23">
        <v>0</v>
      </c>
      <c r="P165" s="23"/>
      <c r="Q165" s="23">
        <v>-27277706524</v>
      </c>
      <c r="R165" s="23"/>
      <c r="S165" s="23">
        <f t="shared" si="22"/>
        <v>-27277706524</v>
      </c>
      <c r="T165" s="22"/>
      <c r="U165" s="10">
        <f t="shared" si="23"/>
        <v>10.235966564816291</v>
      </c>
    </row>
    <row r="166" spans="1:21" ht="39" customHeight="1" x14ac:dyDescent="0.4">
      <c r="A166" s="38" t="s">
        <v>47</v>
      </c>
      <c r="C166" s="23">
        <v>0</v>
      </c>
      <c r="D166" s="23"/>
      <c r="E166" s="23">
        <v>-3874310265</v>
      </c>
      <c r="F166" s="23"/>
      <c r="G166" s="23">
        <v>0</v>
      </c>
      <c r="H166" s="23"/>
      <c r="I166" s="23">
        <f t="shared" si="20"/>
        <v>-3874310265</v>
      </c>
      <c r="J166" s="22"/>
      <c r="K166" s="10">
        <f t="shared" si="21"/>
        <v>-19.240483540692331</v>
      </c>
      <c r="L166" s="22"/>
      <c r="M166" s="23">
        <v>0</v>
      </c>
      <c r="N166" s="23"/>
      <c r="O166" s="23">
        <v>-28164845997</v>
      </c>
      <c r="P166" s="23"/>
      <c r="Q166" s="23">
        <v>51707171</v>
      </c>
      <c r="R166" s="23"/>
      <c r="S166" s="23">
        <f t="shared" si="22"/>
        <v>-28113138826</v>
      </c>
      <c r="T166" s="22"/>
      <c r="U166" s="10">
        <f t="shared" si="23"/>
        <v>10.549462756401006</v>
      </c>
    </row>
    <row r="167" spans="1:21" ht="39" customHeight="1" x14ac:dyDescent="0.4">
      <c r="A167" s="38" t="s">
        <v>105</v>
      </c>
      <c r="C167" s="23">
        <v>0</v>
      </c>
      <c r="D167" s="23"/>
      <c r="E167" s="23">
        <v>0</v>
      </c>
      <c r="F167" s="23"/>
      <c r="G167" s="23">
        <v>0</v>
      </c>
      <c r="H167" s="23"/>
      <c r="I167" s="23">
        <f t="shared" si="20"/>
        <v>0</v>
      </c>
      <c r="J167" s="22"/>
      <c r="K167" s="10">
        <f t="shared" si="21"/>
        <v>0</v>
      </c>
      <c r="L167" s="22"/>
      <c r="M167" s="23">
        <v>0</v>
      </c>
      <c r="N167" s="23"/>
      <c r="O167" s="23">
        <v>0</v>
      </c>
      <c r="P167" s="23"/>
      <c r="Q167" s="23">
        <v>-41683431138</v>
      </c>
      <c r="R167" s="23"/>
      <c r="S167" s="23">
        <f t="shared" si="22"/>
        <v>-41683431138</v>
      </c>
      <c r="T167" s="22"/>
      <c r="U167" s="10">
        <f t="shared" si="23"/>
        <v>15.641718524245766</v>
      </c>
    </row>
    <row r="168" spans="1:21" ht="39" customHeight="1" x14ac:dyDescent="0.4">
      <c r="A168" s="38" t="s">
        <v>37</v>
      </c>
      <c r="C168" s="23">
        <v>0</v>
      </c>
      <c r="D168" s="23"/>
      <c r="E168" s="23">
        <v>18466842800</v>
      </c>
      <c r="F168" s="23"/>
      <c r="G168" s="23">
        <v>-19284371428</v>
      </c>
      <c r="H168" s="23"/>
      <c r="I168" s="23">
        <f t="shared" si="20"/>
        <v>-817528628</v>
      </c>
      <c r="J168" s="22"/>
      <c r="K168" s="10">
        <f t="shared" si="21"/>
        <v>-4.0599861743594206</v>
      </c>
      <c r="L168" s="22"/>
      <c r="M168" s="23">
        <v>0</v>
      </c>
      <c r="N168" s="23"/>
      <c r="O168" s="23">
        <v>0</v>
      </c>
      <c r="P168" s="23"/>
      <c r="Q168" s="23">
        <v>-53131122371</v>
      </c>
      <c r="R168" s="23"/>
      <c r="S168" s="23">
        <f t="shared" si="22"/>
        <v>-53131122371</v>
      </c>
      <c r="T168" s="22"/>
      <c r="U168" s="10">
        <f t="shared" si="23"/>
        <v>19.937467677578379</v>
      </c>
    </row>
    <row r="169" spans="1:21" ht="39" customHeight="1" x14ac:dyDescent="0.4">
      <c r="A169" s="38" t="s">
        <v>19</v>
      </c>
      <c r="C169" s="23">
        <v>0</v>
      </c>
      <c r="D169" s="23"/>
      <c r="E169" s="23">
        <v>9043352091</v>
      </c>
      <c r="F169" s="23"/>
      <c r="G169" s="23">
        <v>-11120083550</v>
      </c>
      <c r="H169" s="23"/>
      <c r="I169" s="23">
        <f t="shared" si="20"/>
        <v>-2076731459</v>
      </c>
      <c r="J169" s="22"/>
      <c r="K169" s="10">
        <f t="shared" si="21"/>
        <v>-10.31340154047458</v>
      </c>
      <c r="L169" s="22"/>
      <c r="M169" s="23">
        <v>2792012370</v>
      </c>
      <c r="N169" s="23"/>
      <c r="O169" s="23">
        <v>-33128582117</v>
      </c>
      <c r="P169" s="23"/>
      <c r="Q169" s="23">
        <v>-24470151204</v>
      </c>
      <c r="R169" s="23"/>
      <c r="S169" s="23">
        <f t="shared" si="22"/>
        <v>-54806720951</v>
      </c>
      <c r="T169" s="22"/>
      <c r="U169" s="10">
        <f t="shared" si="23"/>
        <v>20.56623648648991</v>
      </c>
    </row>
    <row r="170" spans="1:21" ht="39" customHeight="1" x14ac:dyDescent="0.4">
      <c r="A170" s="38" t="s">
        <v>34</v>
      </c>
      <c r="C170" s="23">
        <v>0</v>
      </c>
      <c r="D170" s="23"/>
      <c r="E170" s="23">
        <v>1345695038</v>
      </c>
      <c r="F170" s="23"/>
      <c r="G170" s="23">
        <v>0</v>
      </c>
      <c r="H170" s="23"/>
      <c r="I170" s="23">
        <f t="shared" si="20"/>
        <v>1345695038</v>
      </c>
      <c r="J170" s="22"/>
      <c r="K170" s="10">
        <f t="shared" si="21"/>
        <v>6.6829503726982331</v>
      </c>
      <c r="L170" s="22"/>
      <c r="M170" s="23">
        <v>1687021750</v>
      </c>
      <c r="N170" s="23"/>
      <c r="O170" s="23">
        <v>-61116613198</v>
      </c>
      <c r="P170" s="23"/>
      <c r="Q170" s="23">
        <v>0</v>
      </c>
      <c r="R170" s="23"/>
      <c r="S170" s="23">
        <f t="shared" si="22"/>
        <v>-59429591448</v>
      </c>
      <c r="T170" s="22"/>
      <c r="U170" s="10">
        <f t="shared" si="23"/>
        <v>22.300969859295062</v>
      </c>
    </row>
    <row r="171" spans="1:21" ht="39" customHeight="1" thickBot="1" x14ac:dyDescent="0.45">
      <c r="A171" s="38" t="s">
        <v>17</v>
      </c>
      <c r="C171" s="25">
        <v>0</v>
      </c>
      <c r="D171" s="23"/>
      <c r="E171" s="25">
        <v>55009229506</v>
      </c>
      <c r="F171" s="23"/>
      <c r="G171" s="25">
        <v>-47075527100</v>
      </c>
      <c r="H171" s="23"/>
      <c r="I171" s="25">
        <f t="shared" si="20"/>
        <v>7933702406</v>
      </c>
      <c r="J171" s="22"/>
      <c r="K171" s="17">
        <f t="shared" si="21"/>
        <v>39.400115147823392</v>
      </c>
      <c r="L171" s="22"/>
      <c r="M171" s="25">
        <v>0</v>
      </c>
      <c r="N171" s="23"/>
      <c r="O171" s="25">
        <v>-90241554166</v>
      </c>
      <c r="P171" s="23"/>
      <c r="Q171" s="25">
        <v>-61555429582</v>
      </c>
      <c r="R171" s="23"/>
      <c r="S171" s="25">
        <f t="shared" si="22"/>
        <v>-151796983748</v>
      </c>
      <c r="T171" s="22"/>
      <c r="U171" s="17">
        <f t="shared" si="23"/>
        <v>56.961858172255262</v>
      </c>
    </row>
    <row r="172" spans="1:21" ht="39" customHeight="1" thickBot="1" x14ac:dyDescent="0.45">
      <c r="A172" s="48" t="s">
        <v>57</v>
      </c>
      <c r="B172" s="49"/>
      <c r="C172" s="26">
        <f>SUM(C155:C171)</f>
        <v>23761363305</v>
      </c>
      <c r="D172" s="27"/>
      <c r="E172" s="26">
        <f>SUM(E155:E171)</f>
        <v>81334128483</v>
      </c>
      <c r="F172" s="27"/>
      <c r="G172" s="26">
        <f>SUM(G155:G171)</f>
        <v>-84959250114</v>
      </c>
      <c r="H172" s="27"/>
      <c r="I172" s="26">
        <f>SUM(I155:I171)</f>
        <v>20136241674</v>
      </c>
      <c r="J172" s="13"/>
      <c r="K172" s="14">
        <f>SUM(K155:K171)</f>
        <v>99.999999999999943</v>
      </c>
      <c r="L172" s="13"/>
      <c r="M172" s="26">
        <f>SUM(M155:M171)</f>
        <v>160106842060</v>
      </c>
      <c r="N172" s="27"/>
      <c r="O172" s="26">
        <f>SUM(O155:O171)</f>
        <v>-444915901283</v>
      </c>
      <c r="P172" s="27"/>
      <c r="Q172" s="26">
        <f>SUM(Q155:Q171)</f>
        <v>18320239127</v>
      </c>
      <c r="R172" s="27"/>
      <c r="S172" s="26">
        <f>SUM(S155:S171)</f>
        <v>-266488820096</v>
      </c>
      <c r="T172" s="13"/>
      <c r="U172" s="14">
        <f>SUM(U155:U171)</f>
        <v>99.999999999999957</v>
      </c>
    </row>
    <row r="173" spans="1:21" ht="16.5" thickTop="1" x14ac:dyDescent="0.4"/>
    <row r="174" spans="1:21" ht="22.5" x14ac:dyDescent="0.4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</row>
    <row r="175" spans="1:21" ht="22.5" x14ac:dyDescent="0.4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</row>
    <row r="176" spans="1:21" ht="22.5" x14ac:dyDescent="0.4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</row>
    <row r="177" spans="3:21" ht="22.5" x14ac:dyDescent="0.4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</row>
    <row r="178" spans="3:21" ht="22.5" x14ac:dyDescent="0.4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</row>
    <row r="208" spans="1:17" ht="22.5" x14ac:dyDescent="0.4">
      <c r="A208" s="38"/>
      <c r="Q208" s="23"/>
    </row>
  </sheetData>
  <sortState xmlns:xlrd2="http://schemas.microsoft.com/office/spreadsheetml/2017/richdata2" ref="A10:U171">
    <sortCondition descending="1" ref="S10:S171"/>
  </sortState>
  <mergeCells count="60">
    <mergeCell ref="A1:U1"/>
    <mergeCell ref="A2:U2"/>
    <mergeCell ref="A3:U3"/>
    <mergeCell ref="A8:A9"/>
    <mergeCell ref="C6:U6"/>
    <mergeCell ref="A5:U5"/>
    <mergeCell ref="C7:K7"/>
    <mergeCell ref="M7:U7"/>
    <mergeCell ref="I8:K8"/>
    <mergeCell ref="S8:U8"/>
    <mergeCell ref="A29:U29"/>
    <mergeCell ref="A30:U30"/>
    <mergeCell ref="A31:U31"/>
    <mergeCell ref="A33:U33"/>
    <mergeCell ref="C34:U34"/>
    <mergeCell ref="C35:K35"/>
    <mergeCell ref="M35:U35"/>
    <mergeCell ref="A36:A37"/>
    <mergeCell ref="I36:K36"/>
    <mergeCell ref="S36:U36"/>
    <mergeCell ref="A58:U58"/>
    <mergeCell ref="A59:U59"/>
    <mergeCell ref="A60:U60"/>
    <mergeCell ref="A62:U62"/>
    <mergeCell ref="C63:U63"/>
    <mergeCell ref="C64:K64"/>
    <mergeCell ref="M64:U64"/>
    <mergeCell ref="A65:A66"/>
    <mergeCell ref="I65:K65"/>
    <mergeCell ref="S65:U65"/>
    <mergeCell ref="A87:U87"/>
    <mergeCell ref="A88:U88"/>
    <mergeCell ref="A89:U89"/>
    <mergeCell ref="A91:U91"/>
    <mergeCell ref="C92:U92"/>
    <mergeCell ref="C93:K93"/>
    <mergeCell ref="M93:U93"/>
    <mergeCell ref="A94:A95"/>
    <mergeCell ref="I94:K94"/>
    <mergeCell ref="S94:U94"/>
    <mergeCell ref="A116:U116"/>
    <mergeCell ref="A117:U117"/>
    <mergeCell ref="A118:U118"/>
    <mergeCell ref="A120:U120"/>
    <mergeCell ref="C121:U121"/>
    <mergeCell ref="C122:K122"/>
    <mergeCell ref="M122:U122"/>
    <mergeCell ref="A123:A124"/>
    <mergeCell ref="I123:K123"/>
    <mergeCell ref="S123:U123"/>
    <mergeCell ref="A146:U146"/>
    <mergeCell ref="A147:U147"/>
    <mergeCell ref="A148:U148"/>
    <mergeCell ref="A150:U150"/>
    <mergeCell ref="C151:U151"/>
    <mergeCell ref="C152:K152"/>
    <mergeCell ref="M152:U152"/>
    <mergeCell ref="A153:A154"/>
    <mergeCell ref="I153:K153"/>
    <mergeCell ref="S153:U153"/>
  </mergeCells>
  <pageMargins left="0.39" right="0.39" top="0.39" bottom="0.39" header="0" footer="0"/>
  <pageSetup scale="48" fitToHeight="0" orientation="landscape" r:id="rId1"/>
  <rowBreaks count="5" manualBreakCount="5">
    <brk id="27" max="21" man="1"/>
    <brk id="56" max="21" man="1"/>
    <brk id="85" max="21" man="1"/>
    <brk id="114" max="21" man="1"/>
    <brk id="144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7"/>
  <sheetViews>
    <sheetView rightToLeft="1" view="pageBreakPreview" topLeftCell="A10" zoomScale="96" zoomScaleNormal="100" zoomScaleSheetLayoutView="96" workbookViewId="0">
      <selection activeCell="G34" sqref="G34"/>
    </sheetView>
  </sheetViews>
  <sheetFormatPr defaultColWidth="8.85546875" defaultRowHeight="15.75" x14ac:dyDescent="0.4"/>
  <cols>
    <col min="1" max="1" width="40.5703125" style="20" customWidth="1"/>
    <col min="2" max="2" width="1.28515625" style="20" customWidth="1"/>
    <col min="3" max="3" width="38.5703125" style="20" bestFit="1" customWidth="1"/>
    <col min="4" max="4" width="1.28515625" style="20" customWidth="1"/>
    <col min="5" max="5" width="33.42578125" style="20" bestFit="1" customWidth="1"/>
    <col min="6" max="6" width="1.28515625" style="20" customWidth="1"/>
    <col min="7" max="7" width="38.5703125" style="20" bestFit="1" customWidth="1"/>
    <col min="8" max="8" width="1.28515625" style="20" customWidth="1"/>
    <col min="9" max="9" width="33.42578125" style="20" bestFit="1" customWidth="1"/>
    <col min="10" max="10" width="1.42578125" style="20" customWidth="1"/>
    <col min="11" max="16384" width="8.85546875" style="20"/>
  </cols>
  <sheetData>
    <row r="1" spans="1:21" ht="39" customHeight="1" x14ac:dyDescent="0.4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21" ht="39" customHeight="1" x14ac:dyDescent="0.4">
      <c r="A2" s="97" t="s">
        <v>80</v>
      </c>
      <c r="B2" s="97"/>
      <c r="C2" s="97"/>
      <c r="D2" s="97"/>
      <c r="E2" s="97"/>
      <c r="F2" s="97"/>
      <c r="G2" s="97"/>
      <c r="H2" s="97"/>
      <c r="I2" s="97"/>
    </row>
    <row r="3" spans="1:21" ht="39" customHeight="1" x14ac:dyDescent="0.4">
      <c r="A3" s="97" t="str">
        <f>درآمد!A3</f>
        <v>دوره یک ماهه منتهی به 31 شهریور 1404</v>
      </c>
      <c r="B3" s="97"/>
      <c r="C3" s="97"/>
      <c r="D3" s="97"/>
      <c r="E3" s="97"/>
      <c r="F3" s="97"/>
      <c r="G3" s="97"/>
      <c r="H3" s="97"/>
      <c r="I3" s="97"/>
    </row>
    <row r="4" spans="1:21" ht="39" customHeight="1" x14ac:dyDescent="0.4"/>
    <row r="5" spans="1:21" ht="39" customHeight="1" x14ac:dyDescent="0.4">
      <c r="A5" s="88" t="s">
        <v>165</v>
      </c>
      <c r="B5" s="88"/>
      <c r="C5" s="88"/>
      <c r="D5" s="88"/>
      <c r="E5" s="88"/>
      <c r="F5" s="88"/>
      <c r="G5" s="88"/>
      <c r="H5" s="88"/>
      <c r="I5" s="88"/>
    </row>
    <row r="6" spans="1:21" ht="39" customHeight="1" x14ac:dyDescent="0.4">
      <c r="A6" s="34"/>
      <c r="B6" s="34"/>
      <c r="C6" s="98" t="s">
        <v>139</v>
      </c>
      <c r="D6" s="98"/>
      <c r="E6" s="98"/>
      <c r="F6" s="98"/>
      <c r="G6" s="98"/>
      <c r="H6" s="98"/>
      <c r="I6" s="98"/>
    </row>
    <row r="7" spans="1:21" ht="39" customHeight="1" thickBot="1" x14ac:dyDescent="0.7">
      <c r="A7" s="21"/>
      <c r="B7" s="21"/>
      <c r="C7" s="87" t="s">
        <v>158</v>
      </c>
      <c r="D7" s="87"/>
      <c r="E7" s="87"/>
      <c r="F7" s="21"/>
      <c r="G7" s="87" t="s">
        <v>159</v>
      </c>
      <c r="H7" s="87"/>
      <c r="I7" s="87"/>
    </row>
    <row r="8" spans="1:21" ht="39" customHeight="1" x14ac:dyDescent="0.65">
      <c r="A8" s="90" t="s">
        <v>114</v>
      </c>
      <c r="B8" s="21"/>
      <c r="C8" s="36" t="s">
        <v>115</v>
      </c>
      <c r="D8" s="21"/>
      <c r="E8" s="91" t="s">
        <v>116</v>
      </c>
      <c r="F8" s="21"/>
      <c r="G8" s="36" t="s">
        <v>115</v>
      </c>
      <c r="H8" s="21"/>
      <c r="I8" s="91" t="s">
        <v>116</v>
      </c>
    </row>
    <row r="9" spans="1:21" ht="39" customHeight="1" thickBot="1" x14ac:dyDescent="0.7">
      <c r="A9" s="87"/>
      <c r="B9" s="21"/>
      <c r="C9" s="37" t="s">
        <v>166</v>
      </c>
      <c r="D9" s="21"/>
      <c r="E9" s="92"/>
      <c r="F9" s="21"/>
      <c r="G9" s="37" t="s">
        <v>166</v>
      </c>
      <c r="H9" s="21"/>
      <c r="I9" s="92"/>
    </row>
    <row r="10" spans="1:21" ht="39" customHeight="1" x14ac:dyDescent="0.4">
      <c r="A10" s="11" t="s">
        <v>150</v>
      </c>
      <c r="C10" s="9">
        <v>130994</v>
      </c>
      <c r="D10" s="22"/>
      <c r="E10" s="10">
        <f>C10/$C$13*100</f>
        <v>1.7483826052788092</v>
      </c>
      <c r="F10" s="22"/>
      <c r="G10" s="9">
        <v>545487998</v>
      </c>
      <c r="H10" s="22"/>
      <c r="I10" s="10">
        <f>G10/$G$13*100</f>
        <v>59.219903334858813</v>
      </c>
    </row>
    <row r="11" spans="1:21" ht="39" customHeight="1" x14ac:dyDescent="0.4">
      <c r="A11" s="11" t="s">
        <v>149</v>
      </c>
      <c r="C11" s="9">
        <v>7359179</v>
      </c>
      <c r="D11" s="22"/>
      <c r="E11" s="10">
        <f t="shared" ref="E11:E12" si="0">C11/$C$13*100</f>
        <v>98.223281621548324</v>
      </c>
      <c r="F11" s="22"/>
      <c r="G11" s="9">
        <v>374632622</v>
      </c>
      <c r="H11" s="22"/>
      <c r="I11" s="10">
        <f t="shared" ref="I11:I12" si="1">G11/$G$13*100</f>
        <v>40.67130302090478</v>
      </c>
    </row>
    <row r="12" spans="1:21" ht="39" customHeight="1" thickBot="1" x14ac:dyDescent="0.45">
      <c r="A12" s="11" t="s">
        <v>151</v>
      </c>
      <c r="C12" s="16">
        <v>2123</v>
      </c>
      <c r="D12" s="22"/>
      <c r="E12" s="17">
        <f t="shared" si="0"/>
        <v>2.8335773172869838E-2</v>
      </c>
      <c r="F12" s="22"/>
      <c r="G12" s="16">
        <v>1002123</v>
      </c>
      <c r="H12" s="22"/>
      <c r="I12" s="17">
        <f t="shared" si="1"/>
        <v>0.10879364423640119</v>
      </c>
    </row>
    <row r="13" spans="1:21" ht="39" customHeight="1" thickBot="1" x14ac:dyDescent="0.45">
      <c r="A13" s="12" t="s">
        <v>57</v>
      </c>
      <c r="B13" s="49"/>
      <c r="C13" s="14">
        <f>SUM(C10:C12)</f>
        <v>7492296</v>
      </c>
      <c r="D13" s="13"/>
      <c r="E13" s="14">
        <f>SUM(E10:E12)</f>
        <v>100</v>
      </c>
      <c r="F13" s="13"/>
      <c r="G13" s="14">
        <f>SUM(G10:G12)</f>
        <v>921122743</v>
      </c>
      <c r="H13" s="13"/>
      <c r="I13" s="14">
        <f>SUM(I10:I12)</f>
        <v>99.999999999999986</v>
      </c>
    </row>
    <row r="14" spans="1:21" ht="16.5" thickTop="1" x14ac:dyDescent="0.4"/>
    <row r="15" spans="1:21" ht="22.5" x14ac:dyDescent="0.4">
      <c r="C15" s="9"/>
      <c r="D15" s="9"/>
      <c r="E15" s="9"/>
      <c r="F15" s="9"/>
      <c r="G15" s="9"/>
    </row>
    <row r="16" spans="1:21" ht="22.5" x14ac:dyDescent="0.4">
      <c r="C16" s="9"/>
      <c r="D16" s="9"/>
      <c r="E16" s="9"/>
      <c r="F16" s="9"/>
      <c r="G16" s="9"/>
      <c r="U16" s="20" t="s">
        <v>164</v>
      </c>
    </row>
    <row r="17" spans="3:7" ht="22.5" x14ac:dyDescent="0.4">
      <c r="C17" s="9"/>
      <c r="D17" s="9"/>
      <c r="E17" s="9"/>
      <c r="F17" s="9"/>
      <c r="G17" s="9"/>
    </row>
  </sheetData>
  <sortState xmlns:xlrd2="http://schemas.microsoft.com/office/spreadsheetml/2017/richdata2" ref="A10:I12">
    <sortCondition descending="1" ref="G10:G12"/>
  </sortState>
  <mergeCells count="10">
    <mergeCell ref="A1:I1"/>
    <mergeCell ref="A2:I2"/>
    <mergeCell ref="A3:I3"/>
    <mergeCell ref="E8:E9"/>
    <mergeCell ref="I8:I9"/>
    <mergeCell ref="C6:I6"/>
    <mergeCell ref="A8:A9"/>
    <mergeCell ref="A5:I5"/>
    <mergeCell ref="C7:E7"/>
    <mergeCell ref="G7:I7"/>
  </mergeCells>
  <pageMargins left="0.39" right="0.39" top="0.39" bottom="0.39" header="0" footer="0"/>
  <pageSetup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5"/>
  <sheetViews>
    <sheetView rightToLeft="1" view="pageBreakPreview" zoomScale="93" zoomScaleNormal="100" zoomScaleSheetLayoutView="93" workbookViewId="0">
      <selection activeCell="M12" sqref="M12"/>
    </sheetView>
  </sheetViews>
  <sheetFormatPr defaultColWidth="8.85546875" defaultRowHeight="15.75" x14ac:dyDescent="0.4"/>
  <cols>
    <col min="1" max="1" width="41.5703125" style="20" customWidth="1"/>
    <col min="2" max="2" width="1.28515625" style="20" customWidth="1"/>
    <col min="3" max="3" width="45.5703125" style="20" customWidth="1"/>
    <col min="4" max="4" width="1.28515625" style="20" customWidth="1"/>
    <col min="5" max="5" width="43.42578125" style="20" bestFit="1" customWidth="1"/>
    <col min="6" max="6" width="1.28515625" style="20" customWidth="1"/>
    <col min="7" max="16384" width="8.85546875" style="20"/>
  </cols>
  <sheetData>
    <row r="1" spans="1:5" ht="40.15" customHeight="1" x14ac:dyDescent="0.4">
      <c r="A1" s="97" t="s">
        <v>0</v>
      </c>
      <c r="B1" s="97"/>
      <c r="C1" s="97"/>
      <c r="D1" s="97"/>
      <c r="E1" s="97"/>
    </row>
    <row r="2" spans="1:5" ht="40.15" customHeight="1" x14ac:dyDescent="0.4">
      <c r="A2" s="97" t="s">
        <v>80</v>
      </c>
      <c r="B2" s="97"/>
      <c r="C2" s="97"/>
      <c r="D2" s="97"/>
      <c r="E2" s="97"/>
    </row>
    <row r="3" spans="1:5" ht="40.15" customHeight="1" x14ac:dyDescent="0.4">
      <c r="A3" s="97" t="str">
        <f>درآمد!A3</f>
        <v>دوره یک ماهه منتهی به 31 شهریور 1404</v>
      </c>
      <c r="B3" s="97"/>
      <c r="C3" s="97"/>
      <c r="D3" s="97"/>
      <c r="E3" s="97"/>
    </row>
    <row r="4" spans="1:5" ht="40.15" customHeight="1" x14ac:dyDescent="0.4"/>
    <row r="5" spans="1:5" ht="40.15" customHeight="1" x14ac:dyDescent="0.4">
      <c r="A5" s="88" t="s">
        <v>167</v>
      </c>
      <c r="B5" s="88"/>
      <c r="C5" s="88"/>
      <c r="D5" s="88"/>
      <c r="E5" s="88"/>
    </row>
    <row r="6" spans="1:5" ht="40.15" customHeight="1" x14ac:dyDescent="0.4">
      <c r="A6" s="2"/>
      <c r="B6" s="2"/>
      <c r="C6" s="89" t="s">
        <v>139</v>
      </c>
      <c r="D6" s="89"/>
      <c r="E6" s="89"/>
    </row>
    <row r="7" spans="1:5" ht="40.15" customHeight="1" thickBot="1" x14ac:dyDescent="0.45">
      <c r="A7" s="19" t="s">
        <v>81</v>
      </c>
      <c r="B7" s="35"/>
      <c r="C7" s="19" t="s">
        <v>158</v>
      </c>
      <c r="D7" s="35"/>
      <c r="E7" s="19" t="s">
        <v>159</v>
      </c>
    </row>
    <row r="8" spans="1:5" ht="40.15" customHeight="1" x14ac:dyDescent="0.4">
      <c r="A8" s="38" t="s">
        <v>117</v>
      </c>
      <c r="C8" s="9">
        <v>43176601</v>
      </c>
      <c r="D8" s="22"/>
      <c r="E8" s="9">
        <v>700487782</v>
      </c>
    </row>
    <row r="9" spans="1:5" ht="40.15" customHeight="1" thickBot="1" x14ac:dyDescent="0.45">
      <c r="A9" s="38" t="s">
        <v>86</v>
      </c>
      <c r="C9" s="16">
        <v>0</v>
      </c>
      <c r="D9" s="22"/>
      <c r="E9" s="16">
        <v>642367231</v>
      </c>
    </row>
    <row r="10" spans="1:5" ht="40.15" customHeight="1" thickBot="1" x14ac:dyDescent="0.45">
      <c r="A10" s="48" t="s">
        <v>57</v>
      </c>
      <c r="B10" s="49"/>
      <c r="C10" s="14">
        <v>43176601</v>
      </c>
      <c r="D10" s="13"/>
      <c r="E10" s="14">
        <v>1342855013</v>
      </c>
    </row>
    <row r="11" spans="1:5" ht="16.5" thickTop="1" x14ac:dyDescent="0.4"/>
    <row r="12" spans="1:5" ht="22.5" x14ac:dyDescent="0.4">
      <c r="C12" s="9"/>
      <c r="D12" s="9"/>
      <c r="E12" s="9"/>
    </row>
    <row r="13" spans="1:5" ht="22.5" x14ac:dyDescent="0.4">
      <c r="C13" s="9"/>
      <c r="D13" s="9"/>
      <c r="E13" s="9"/>
    </row>
    <row r="14" spans="1:5" ht="22.5" x14ac:dyDescent="0.4">
      <c r="C14" s="9"/>
      <c r="D14" s="9"/>
      <c r="E14" s="9"/>
    </row>
    <row r="15" spans="1:5" ht="22.5" x14ac:dyDescent="0.4">
      <c r="C15" s="9"/>
      <c r="D15" s="9"/>
      <c r="E15" s="9"/>
    </row>
  </sheetData>
  <sortState xmlns:xlrd2="http://schemas.microsoft.com/office/spreadsheetml/2017/richdata2" ref="A8:E9">
    <sortCondition descending="1" ref="E8:E9"/>
  </sortState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4"/>
  <sheetViews>
    <sheetView rightToLeft="1" view="pageBreakPreview" zoomScale="95" zoomScaleNormal="100" zoomScaleSheetLayoutView="95" workbookViewId="0">
      <selection activeCell="I55" sqref="I55"/>
    </sheetView>
  </sheetViews>
  <sheetFormatPr defaultColWidth="8.85546875" defaultRowHeight="12.75" x14ac:dyDescent="0.2"/>
  <cols>
    <col min="1" max="1" width="38.85546875" style="41" customWidth="1"/>
    <col min="2" max="2" width="1.28515625" style="41" customWidth="1"/>
    <col min="3" max="3" width="34" style="41" customWidth="1"/>
    <col min="4" max="4" width="1.28515625" style="41" customWidth="1"/>
    <col min="5" max="5" width="32.28515625" style="41" customWidth="1"/>
    <col min="6" max="6" width="1.28515625" style="41" customWidth="1"/>
    <col min="7" max="7" width="33.7109375" style="41" customWidth="1"/>
    <col min="8" max="8" width="1.28515625" style="41" customWidth="1"/>
    <col min="9" max="9" width="34.28515625" style="41" customWidth="1"/>
    <col min="10" max="10" width="1.28515625" style="41" customWidth="1"/>
    <col min="11" max="11" width="32.28515625" style="41" customWidth="1"/>
    <col min="12" max="12" width="1.28515625" style="41" customWidth="1"/>
    <col min="13" max="13" width="30.28515625" style="41" customWidth="1"/>
    <col min="14" max="14" width="1.28515625" style="41" customWidth="1"/>
    <col min="15" max="15" width="8.85546875" style="41"/>
    <col min="16" max="16" width="14.140625" style="41" bestFit="1" customWidth="1"/>
    <col min="17" max="16384" width="8.85546875" style="41"/>
  </cols>
  <sheetData>
    <row r="1" spans="1:13" ht="40.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40.15" customHeight="1" x14ac:dyDescent="0.2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40.15" customHeight="1" x14ac:dyDescent="0.2">
      <c r="A3" s="94" t="str">
        <f>درآمد!A3</f>
        <v>دوره یک ماهه منتهی به 31 شهریور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40.15" customHeight="1" x14ac:dyDescent="0.2"/>
    <row r="5" spans="1:13" ht="40.15" customHeight="1" x14ac:dyDescent="0.2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40.15" customHeight="1" x14ac:dyDescent="0.2">
      <c r="A6" s="57"/>
      <c r="B6" s="57"/>
      <c r="C6" s="102" t="s">
        <v>139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ht="40.15" customHeight="1" thickBot="1" x14ac:dyDescent="0.35">
      <c r="A7" s="101" t="s">
        <v>58</v>
      </c>
      <c r="B7" s="43"/>
      <c r="C7" s="93" t="s">
        <v>158</v>
      </c>
      <c r="D7" s="93"/>
      <c r="E7" s="93"/>
      <c r="F7" s="93"/>
      <c r="G7" s="93"/>
      <c r="H7" s="43"/>
      <c r="I7" s="93" t="s">
        <v>159</v>
      </c>
      <c r="J7" s="93"/>
      <c r="K7" s="93"/>
      <c r="L7" s="93"/>
      <c r="M7" s="93"/>
    </row>
    <row r="8" spans="1:13" ht="40.15" customHeight="1" thickBot="1" x14ac:dyDescent="0.35">
      <c r="A8" s="93"/>
      <c r="B8" s="43"/>
      <c r="C8" s="53" t="s">
        <v>118</v>
      </c>
      <c r="D8" s="43"/>
      <c r="E8" s="53" t="s">
        <v>119</v>
      </c>
      <c r="F8" s="43"/>
      <c r="G8" s="53" t="s">
        <v>120</v>
      </c>
      <c r="H8" s="43"/>
      <c r="I8" s="53" t="s">
        <v>118</v>
      </c>
      <c r="J8" s="43"/>
      <c r="K8" s="53" t="s">
        <v>119</v>
      </c>
      <c r="L8" s="43"/>
      <c r="M8" s="53" t="s">
        <v>120</v>
      </c>
    </row>
    <row r="9" spans="1:13" ht="40.15" customHeight="1" x14ac:dyDescent="0.2">
      <c r="A9" s="46" t="s">
        <v>33</v>
      </c>
      <c r="C9" s="23">
        <v>0</v>
      </c>
      <c r="D9" s="47"/>
      <c r="E9" s="23">
        <v>0</v>
      </c>
      <c r="F9" s="47"/>
      <c r="G9" s="23">
        <f>C9+E9</f>
        <v>0</v>
      </c>
      <c r="H9" s="47"/>
      <c r="I9" s="23">
        <v>23406704000</v>
      </c>
      <c r="J9" s="47"/>
      <c r="K9" s="23">
        <v>0</v>
      </c>
      <c r="L9" s="47"/>
      <c r="M9" s="23">
        <f>I9+K9</f>
        <v>23406704000</v>
      </c>
    </row>
    <row r="10" spans="1:13" ht="40.15" customHeight="1" x14ac:dyDescent="0.2">
      <c r="A10" s="46" t="s">
        <v>23</v>
      </c>
      <c r="C10" s="23">
        <v>23242586000</v>
      </c>
      <c r="D10" s="47"/>
      <c r="E10" s="23">
        <v>-1092340856</v>
      </c>
      <c r="F10" s="47"/>
      <c r="G10" s="23">
        <f t="shared" ref="G10:G49" si="0">C10+E10</f>
        <v>22150245144</v>
      </c>
      <c r="H10" s="47"/>
      <c r="I10" s="23">
        <v>23242586000</v>
      </c>
      <c r="J10" s="47"/>
      <c r="K10" s="23">
        <v>-1092340856</v>
      </c>
      <c r="L10" s="47"/>
      <c r="M10" s="23">
        <f t="shared" ref="M10:M49" si="1">I10+K10</f>
        <v>22150245144</v>
      </c>
    </row>
    <row r="11" spans="1:13" ht="40.15" customHeight="1" x14ac:dyDescent="0.2">
      <c r="A11" s="46" t="s">
        <v>46</v>
      </c>
      <c r="C11" s="23">
        <v>0</v>
      </c>
      <c r="D11" s="47"/>
      <c r="E11" s="23">
        <v>0</v>
      </c>
      <c r="F11" s="47"/>
      <c r="G11" s="23">
        <f t="shared" si="0"/>
        <v>0</v>
      </c>
      <c r="H11" s="47"/>
      <c r="I11" s="23">
        <v>19914239680</v>
      </c>
      <c r="J11" s="47"/>
      <c r="K11" s="23">
        <v>-122006914</v>
      </c>
      <c r="L11" s="47"/>
      <c r="M11" s="23">
        <f t="shared" si="1"/>
        <v>19792232766</v>
      </c>
    </row>
    <row r="12" spans="1:13" ht="40.15" customHeight="1" x14ac:dyDescent="0.2">
      <c r="A12" s="46" t="s">
        <v>49</v>
      </c>
      <c r="C12" s="23">
        <v>0</v>
      </c>
      <c r="D12" s="47"/>
      <c r="E12" s="23">
        <v>0</v>
      </c>
      <c r="F12" s="47"/>
      <c r="G12" s="23">
        <f t="shared" si="0"/>
        <v>0</v>
      </c>
      <c r="H12" s="47"/>
      <c r="I12" s="23">
        <v>13753286400</v>
      </c>
      <c r="J12" s="47"/>
      <c r="K12" s="23">
        <v>-560252140</v>
      </c>
      <c r="L12" s="47"/>
      <c r="M12" s="23">
        <f t="shared" si="1"/>
        <v>13193034260</v>
      </c>
    </row>
    <row r="13" spans="1:13" ht="40.15" customHeight="1" x14ac:dyDescent="0.2">
      <c r="A13" s="46" t="s">
        <v>26</v>
      </c>
      <c r="C13" s="23">
        <v>0</v>
      </c>
      <c r="D13" s="47"/>
      <c r="E13" s="23">
        <v>0</v>
      </c>
      <c r="F13" s="47"/>
      <c r="G13" s="23">
        <f t="shared" si="0"/>
        <v>0</v>
      </c>
      <c r="H13" s="47"/>
      <c r="I13" s="23">
        <v>11856568400</v>
      </c>
      <c r="J13" s="47"/>
      <c r="K13" s="23">
        <v>0</v>
      </c>
      <c r="L13" s="47"/>
      <c r="M13" s="23">
        <f t="shared" si="1"/>
        <v>11856568400</v>
      </c>
    </row>
    <row r="14" spans="1:13" ht="40.15" customHeight="1" x14ac:dyDescent="0.2">
      <c r="A14" s="46" t="s">
        <v>50</v>
      </c>
      <c r="C14" s="23">
        <v>0</v>
      </c>
      <c r="D14" s="47"/>
      <c r="E14" s="23">
        <v>0</v>
      </c>
      <c r="F14" s="47"/>
      <c r="G14" s="23">
        <f t="shared" si="0"/>
        <v>0</v>
      </c>
      <c r="H14" s="47"/>
      <c r="I14" s="23">
        <v>11136163500</v>
      </c>
      <c r="J14" s="47"/>
      <c r="K14" s="23">
        <v>-646615945</v>
      </c>
      <c r="L14" s="47"/>
      <c r="M14" s="23">
        <f t="shared" si="1"/>
        <v>10489547555</v>
      </c>
    </row>
    <row r="15" spans="1:13" ht="40.15" customHeight="1" x14ac:dyDescent="0.2">
      <c r="A15" s="46" t="s">
        <v>27</v>
      </c>
      <c r="C15" s="23">
        <v>0</v>
      </c>
      <c r="D15" s="47"/>
      <c r="E15" s="23">
        <v>0</v>
      </c>
      <c r="F15" s="47"/>
      <c r="G15" s="23">
        <f t="shared" si="0"/>
        <v>0</v>
      </c>
      <c r="H15" s="47"/>
      <c r="I15" s="23">
        <v>9408855008</v>
      </c>
      <c r="J15" s="47"/>
      <c r="K15" s="23">
        <v>-133413879</v>
      </c>
      <c r="L15" s="47"/>
      <c r="M15" s="23">
        <f t="shared" si="1"/>
        <v>9275441129</v>
      </c>
    </row>
    <row r="16" spans="1:13" ht="40.15" customHeight="1" x14ac:dyDescent="0.2">
      <c r="A16" s="46" t="s">
        <v>36</v>
      </c>
      <c r="C16" s="23">
        <v>0</v>
      </c>
      <c r="D16" s="47"/>
      <c r="E16" s="23">
        <v>0</v>
      </c>
      <c r="F16" s="47"/>
      <c r="G16" s="23">
        <f t="shared" si="0"/>
        <v>0</v>
      </c>
      <c r="H16" s="47"/>
      <c r="I16" s="23">
        <v>6054619800</v>
      </c>
      <c r="J16" s="47"/>
      <c r="K16" s="23">
        <v>0</v>
      </c>
      <c r="L16" s="47"/>
      <c r="M16" s="23">
        <f t="shared" si="1"/>
        <v>6054619800</v>
      </c>
    </row>
    <row r="17" spans="1:13" ht="40.15" customHeight="1" x14ac:dyDescent="0.2">
      <c r="A17" s="46" t="s">
        <v>28</v>
      </c>
      <c r="C17" s="23">
        <v>0</v>
      </c>
      <c r="D17" s="47"/>
      <c r="E17" s="23">
        <v>0</v>
      </c>
      <c r="F17" s="47"/>
      <c r="G17" s="23">
        <f t="shared" si="0"/>
        <v>0</v>
      </c>
      <c r="H17" s="47"/>
      <c r="I17" s="23">
        <v>5971559400</v>
      </c>
      <c r="J17" s="47"/>
      <c r="K17" s="23">
        <v>-60727723</v>
      </c>
      <c r="L17" s="47"/>
      <c r="M17" s="23">
        <f t="shared" si="1"/>
        <v>5910831677</v>
      </c>
    </row>
    <row r="18" spans="1:13" ht="40.15" customHeight="1" x14ac:dyDescent="0.2">
      <c r="A18" s="46" t="s">
        <v>35</v>
      </c>
      <c r="C18" s="23">
        <v>0</v>
      </c>
      <c r="D18" s="47"/>
      <c r="E18" s="23">
        <v>0</v>
      </c>
      <c r="F18" s="47"/>
      <c r="G18" s="23">
        <f t="shared" si="0"/>
        <v>0</v>
      </c>
      <c r="H18" s="47"/>
      <c r="I18" s="23">
        <v>4898181250</v>
      </c>
      <c r="J18" s="47"/>
      <c r="K18" s="23">
        <v>0</v>
      </c>
      <c r="L18" s="47"/>
      <c r="M18" s="23">
        <f t="shared" si="1"/>
        <v>4898181250</v>
      </c>
    </row>
    <row r="19" spans="1:13" ht="40.15" customHeight="1" x14ac:dyDescent="0.2">
      <c r="A19" s="46" t="s">
        <v>25</v>
      </c>
      <c r="C19" s="23">
        <v>0</v>
      </c>
      <c r="D19" s="47"/>
      <c r="E19" s="23">
        <v>0</v>
      </c>
      <c r="F19" s="47"/>
      <c r="G19" s="23">
        <f t="shared" si="0"/>
        <v>0</v>
      </c>
      <c r="H19" s="47"/>
      <c r="I19" s="23">
        <v>4397983000</v>
      </c>
      <c r="J19" s="47"/>
      <c r="K19" s="23">
        <v>0</v>
      </c>
      <c r="L19" s="47"/>
      <c r="M19" s="23">
        <f t="shared" si="1"/>
        <v>4397983000</v>
      </c>
    </row>
    <row r="20" spans="1:13" ht="40.15" customHeight="1" x14ac:dyDescent="0.2">
      <c r="A20" s="46" t="s">
        <v>104</v>
      </c>
      <c r="C20" s="23">
        <v>0</v>
      </c>
      <c r="D20" s="47"/>
      <c r="E20" s="23">
        <v>0</v>
      </c>
      <c r="F20" s="47"/>
      <c r="G20" s="23">
        <f t="shared" si="0"/>
        <v>0</v>
      </c>
      <c r="H20" s="47"/>
      <c r="I20" s="23">
        <v>3484257000</v>
      </c>
      <c r="J20" s="47"/>
      <c r="K20" s="23">
        <v>-11891662</v>
      </c>
      <c r="L20" s="47"/>
      <c r="M20" s="23">
        <f t="shared" si="1"/>
        <v>3472365338</v>
      </c>
    </row>
    <row r="21" spans="1:13" ht="40.15" customHeight="1" x14ac:dyDescent="0.2">
      <c r="A21" s="46" t="s">
        <v>40</v>
      </c>
      <c r="C21" s="23">
        <v>0</v>
      </c>
      <c r="D21" s="47"/>
      <c r="E21" s="23">
        <v>0</v>
      </c>
      <c r="F21" s="47"/>
      <c r="G21" s="23">
        <f t="shared" si="0"/>
        <v>0</v>
      </c>
      <c r="H21" s="47"/>
      <c r="I21" s="23">
        <v>3323431400</v>
      </c>
      <c r="J21" s="47"/>
      <c r="K21" s="23">
        <v>-129086539</v>
      </c>
      <c r="L21" s="47"/>
      <c r="M21" s="23">
        <f t="shared" si="1"/>
        <v>3194344861</v>
      </c>
    </row>
    <row r="22" spans="1:13" ht="40.15" customHeight="1" x14ac:dyDescent="0.2">
      <c r="A22" s="46" t="s">
        <v>20</v>
      </c>
      <c r="C22" s="23">
        <v>0</v>
      </c>
      <c r="D22" s="47"/>
      <c r="E22" s="23">
        <v>0</v>
      </c>
      <c r="F22" s="47"/>
      <c r="G22" s="23">
        <f t="shared" si="0"/>
        <v>0</v>
      </c>
      <c r="H22" s="47"/>
      <c r="I22" s="23">
        <v>2964000000</v>
      </c>
      <c r="J22" s="47"/>
      <c r="K22" s="23">
        <v>-92440610</v>
      </c>
      <c r="L22" s="47"/>
      <c r="M22" s="23">
        <f t="shared" si="1"/>
        <v>2871559390</v>
      </c>
    </row>
    <row r="23" spans="1:13" ht="40.15" customHeight="1" thickBot="1" x14ac:dyDescent="0.25">
      <c r="A23" s="46" t="s">
        <v>19</v>
      </c>
      <c r="C23" s="25">
        <v>0</v>
      </c>
      <c r="D23" s="47"/>
      <c r="E23" s="25">
        <v>0</v>
      </c>
      <c r="F23" s="47"/>
      <c r="G23" s="25">
        <f t="shared" si="0"/>
        <v>0</v>
      </c>
      <c r="H23" s="47"/>
      <c r="I23" s="25">
        <v>2792012370</v>
      </c>
      <c r="J23" s="47"/>
      <c r="K23" s="25">
        <v>0</v>
      </c>
      <c r="L23" s="47"/>
      <c r="M23" s="25">
        <f t="shared" si="1"/>
        <v>2792012370</v>
      </c>
    </row>
    <row r="24" spans="1:13" ht="40.15" customHeight="1" thickBot="1" x14ac:dyDescent="0.25">
      <c r="A24" s="54" t="s">
        <v>140</v>
      </c>
      <c r="B24" s="55"/>
      <c r="C24" s="30">
        <f>SUM(C9:C23)</f>
        <v>23242586000</v>
      </c>
      <c r="D24" s="56"/>
      <c r="E24" s="30">
        <f>SUM(E9:E23)</f>
        <v>-1092340856</v>
      </c>
      <c r="F24" s="56"/>
      <c r="G24" s="30">
        <f>SUM(G9:G23)</f>
        <v>22150245144</v>
      </c>
      <c r="H24" s="56"/>
      <c r="I24" s="30">
        <f>SUM(I9:I23)</f>
        <v>146604447208</v>
      </c>
      <c r="J24" s="56"/>
      <c r="K24" s="30">
        <f>SUM(K9:K23)</f>
        <v>-2848776268</v>
      </c>
      <c r="L24" s="56"/>
      <c r="M24" s="30">
        <f>SUM(M9:M23)</f>
        <v>143755670940</v>
      </c>
    </row>
    <row r="25" spans="1:13" ht="40.15" customHeight="1" x14ac:dyDescent="0.2">
      <c r="A25" s="46"/>
      <c r="C25" s="23"/>
      <c r="D25" s="47"/>
      <c r="E25" s="23"/>
      <c r="F25" s="47"/>
      <c r="G25" s="23"/>
      <c r="H25" s="47"/>
      <c r="I25" s="23"/>
      <c r="J25" s="47"/>
      <c r="K25" s="23"/>
      <c r="L25" s="47"/>
      <c r="M25" s="23"/>
    </row>
    <row r="26" spans="1:13" ht="40.15" customHeight="1" x14ac:dyDescent="0.2">
      <c r="A26" s="94" t="s">
        <v>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 ht="40.15" customHeight="1" x14ac:dyDescent="0.2">
      <c r="A27" s="94" t="s">
        <v>80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3" ht="40.15" customHeight="1" x14ac:dyDescent="0.2">
      <c r="A28" s="94" t="s">
        <v>157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ht="40.15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 ht="40.15" customHeight="1" x14ac:dyDescent="0.2">
      <c r="A30" s="100" t="s">
        <v>169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1:13" ht="40.15" customHeight="1" x14ac:dyDescent="0.2">
      <c r="A31" s="57"/>
      <c r="B31" s="57"/>
      <c r="C31" s="102" t="s">
        <v>139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13" ht="40.15" customHeight="1" thickBot="1" x14ac:dyDescent="0.35">
      <c r="A32" s="101" t="s">
        <v>58</v>
      </c>
      <c r="B32" s="43"/>
      <c r="C32" s="93" t="s">
        <v>158</v>
      </c>
      <c r="D32" s="93"/>
      <c r="E32" s="93"/>
      <c r="F32" s="93"/>
      <c r="G32" s="93"/>
      <c r="H32" s="43"/>
      <c r="I32" s="93" t="s">
        <v>159</v>
      </c>
      <c r="J32" s="93"/>
      <c r="K32" s="93"/>
      <c r="L32" s="93"/>
      <c r="M32" s="93"/>
    </row>
    <row r="33" spans="1:13" ht="40.15" customHeight="1" thickBot="1" x14ac:dyDescent="0.35">
      <c r="A33" s="93"/>
      <c r="B33" s="43"/>
      <c r="C33" s="53" t="s">
        <v>118</v>
      </c>
      <c r="D33" s="43"/>
      <c r="E33" s="53" t="s">
        <v>119</v>
      </c>
      <c r="F33" s="43"/>
      <c r="G33" s="53" t="s">
        <v>120</v>
      </c>
      <c r="H33" s="43"/>
      <c r="I33" s="53" t="s">
        <v>118</v>
      </c>
      <c r="J33" s="43"/>
      <c r="K33" s="53" t="s">
        <v>119</v>
      </c>
      <c r="L33" s="43"/>
      <c r="M33" s="53" t="s">
        <v>120</v>
      </c>
    </row>
    <row r="34" spans="1:13" ht="40.15" customHeight="1" x14ac:dyDescent="0.2">
      <c r="A34" s="54" t="s">
        <v>141</v>
      </c>
      <c r="B34" s="55"/>
      <c r="C34" s="27">
        <f>SUM(C24)</f>
        <v>23242586000</v>
      </c>
      <c r="D34" s="56"/>
      <c r="E34" s="27">
        <f>SUM(E24)</f>
        <v>-1092340856</v>
      </c>
      <c r="F34" s="56"/>
      <c r="G34" s="27">
        <f>SUM(G24)</f>
        <v>22150245144</v>
      </c>
      <c r="H34" s="56"/>
      <c r="I34" s="27">
        <f>SUM(I24)</f>
        <v>146604447208</v>
      </c>
      <c r="J34" s="56"/>
      <c r="K34" s="27">
        <f>SUM(K24)</f>
        <v>-2848776268</v>
      </c>
      <c r="L34" s="56"/>
      <c r="M34" s="27">
        <f>SUM(M24)</f>
        <v>143755670940</v>
      </c>
    </row>
    <row r="35" spans="1:13" ht="40.15" customHeight="1" x14ac:dyDescent="0.2">
      <c r="A35" s="46" t="s">
        <v>112</v>
      </c>
      <c r="C35" s="23">
        <v>0</v>
      </c>
      <c r="D35" s="47"/>
      <c r="E35" s="23">
        <v>0</v>
      </c>
      <c r="F35" s="47"/>
      <c r="G35" s="23">
        <f t="shared" si="0"/>
        <v>0</v>
      </c>
      <c r="H35" s="47"/>
      <c r="I35" s="23">
        <v>2688000000</v>
      </c>
      <c r="J35" s="47"/>
      <c r="K35" s="23">
        <v>0</v>
      </c>
      <c r="L35" s="47"/>
      <c r="M35" s="23">
        <f t="shared" si="1"/>
        <v>2688000000</v>
      </c>
    </row>
    <row r="36" spans="1:13" ht="40.15" customHeight="1" x14ac:dyDescent="0.2">
      <c r="A36" s="46" t="s">
        <v>113</v>
      </c>
      <c r="C36" s="23">
        <v>0</v>
      </c>
      <c r="D36" s="47"/>
      <c r="E36" s="23">
        <v>0</v>
      </c>
      <c r="F36" s="47"/>
      <c r="G36" s="23">
        <f t="shared" si="0"/>
        <v>0</v>
      </c>
      <c r="H36" s="47"/>
      <c r="I36" s="23">
        <v>1829673440</v>
      </c>
      <c r="J36" s="47"/>
      <c r="K36" s="23">
        <v>0</v>
      </c>
      <c r="L36" s="47"/>
      <c r="M36" s="23">
        <f t="shared" si="1"/>
        <v>1829673440</v>
      </c>
    </row>
    <row r="37" spans="1:13" ht="40.15" customHeight="1" x14ac:dyDescent="0.2">
      <c r="A37" s="46" t="s">
        <v>34</v>
      </c>
      <c r="C37" s="23">
        <v>0</v>
      </c>
      <c r="D37" s="47"/>
      <c r="E37" s="23">
        <v>0</v>
      </c>
      <c r="F37" s="47"/>
      <c r="G37" s="23">
        <f t="shared" si="0"/>
        <v>0</v>
      </c>
      <c r="H37" s="47"/>
      <c r="I37" s="23">
        <v>1687021750</v>
      </c>
      <c r="J37" s="47"/>
      <c r="K37" s="23">
        <v>-2307827</v>
      </c>
      <c r="L37" s="47"/>
      <c r="M37" s="23">
        <f t="shared" si="1"/>
        <v>1684713923</v>
      </c>
    </row>
    <row r="38" spans="1:13" ht="40.15" customHeight="1" x14ac:dyDescent="0.2">
      <c r="A38" s="46" t="s">
        <v>24</v>
      </c>
      <c r="C38" s="23">
        <v>0</v>
      </c>
      <c r="D38" s="47"/>
      <c r="E38" s="23">
        <v>0</v>
      </c>
      <c r="F38" s="47"/>
      <c r="G38" s="23">
        <f t="shared" si="0"/>
        <v>0</v>
      </c>
      <c r="H38" s="47"/>
      <c r="I38" s="23">
        <v>1555392560</v>
      </c>
      <c r="J38" s="47"/>
      <c r="K38" s="23">
        <v>-14773064</v>
      </c>
      <c r="L38" s="47"/>
      <c r="M38" s="23">
        <f t="shared" si="1"/>
        <v>1540619496</v>
      </c>
    </row>
    <row r="39" spans="1:13" ht="40.15" customHeight="1" x14ac:dyDescent="0.2">
      <c r="A39" s="46" t="s">
        <v>30</v>
      </c>
      <c r="C39" s="23">
        <v>0</v>
      </c>
      <c r="D39" s="47"/>
      <c r="E39" s="23">
        <v>0</v>
      </c>
      <c r="F39" s="47"/>
      <c r="G39" s="23">
        <f t="shared" si="0"/>
        <v>0</v>
      </c>
      <c r="H39" s="47"/>
      <c r="I39" s="23">
        <v>1485120000</v>
      </c>
      <c r="J39" s="47"/>
      <c r="K39" s="23">
        <v>0</v>
      </c>
      <c r="L39" s="47"/>
      <c r="M39" s="23">
        <f t="shared" si="1"/>
        <v>1485120000</v>
      </c>
    </row>
    <row r="40" spans="1:13" ht="40.15" customHeight="1" x14ac:dyDescent="0.2">
      <c r="A40" s="46" t="s">
        <v>21</v>
      </c>
      <c r="C40" s="23">
        <v>0</v>
      </c>
      <c r="D40" s="47"/>
      <c r="E40" s="23">
        <v>0</v>
      </c>
      <c r="F40" s="47"/>
      <c r="G40" s="23">
        <f t="shared" si="0"/>
        <v>0</v>
      </c>
      <c r="H40" s="47"/>
      <c r="I40" s="23">
        <v>1100000000</v>
      </c>
      <c r="J40" s="47"/>
      <c r="K40" s="23">
        <v>-39933993</v>
      </c>
      <c r="L40" s="47"/>
      <c r="M40" s="23">
        <f t="shared" si="1"/>
        <v>1060066007</v>
      </c>
    </row>
    <row r="41" spans="1:13" ht="40.15" customHeight="1" x14ac:dyDescent="0.2">
      <c r="A41" s="46" t="s">
        <v>22</v>
      </c>
      <c r="C41" s="23">
        <v>0</v>
      </c>
      <c r="D41" s="47"/>
      <c r="E41" s="23">
        <v>0</v>
      </c>
      <c r="F41" s="47"/>
      <c r="G41" s="23">
        <f t="shared" si="0"/>
        <v>0</v>
      </c>
      <c r="H41" s="47"/>
      <c r="I41" s="23">
        <v>832000000</v>
      </c>
      <c r="J41" s="47"/>
      <c r="K41" s="23">
        <v>0</v>
      </c>
      <c r="L41" s="47"/>
      <c r="M41" s="23">
        <f t="shared" si="1"/>
        <v>832000000</v>
      </c>
    </row>
    <row r="42" spans="1:13" ht="40.15" customHeight="1" x14ac:dyDescent="0.2">
      <c r="A42" s="46" t="s">
        <v>43</v>
      </c>
      <c r="C42" s="23">
        <v>0</v>
      </c>
      <c r="D42" s="47"/>
      <c r="E42" s="23">
        <v>0</v>
      </c>
      <c r="F42" s="47"/>
      <c r="G42" s="23">
        <f t="shared" si="0"/>
        <v>0</v>
      </c>
      <c r="H42" s="47"/>
      <c r="I42" s="23">
        <v>839883360</v>
      </c>
      <c r="J42" s="47"/>
      <c r="K42" s="23">
        <v>-27810707</v>
      </c>
      <c r="L42" s="47"/>
      <c r="M42" s="23">
        <f t="shared" si="1"/>
        <v>812072653</v>
      </c>
    </row>
    <row r="43" spans="1:13" ht="40.15" customHeight="1" x14ac:dyDescent="0.2">
      <c r="A43" s="46" t="s">
        <v>18</v>
      </c>
      <c r="C43" s="23">
        <v>0</v>
      </c>
      <c r="D43" s="47"/>
      <c r="E43" s="23">
        <v>0</v>
      </c>
      <c r="F43" s="47"/>
      <c r="G43" s="23">
        <f t="shared" si="0"/>
        <v>0</v>
      </c>
      <c r="H43" s="47"/>
      <c r="I43" s="23">
        <v>700000000</v>
      </c>
      <c r="J43" s="47"/>
      <c r="K43" s="23">
        <v>0</v>
      </c>
      <c r="L43" s="47"/>
      <c r="M43" s="23">
        <f t="shared" si="1"/>
        <v>700000000</v>
      </c>
    </row>
    <row r="44" spans="1:13" ht="40.15" customHeight="1" x14ac:dyDescent="0.2">
      <c r="A44" s="46" t="s">
        <v>42</v>
      </c>
      <c r="C44" s="23">
        <v>518777305</v>
      </c>
      <c r="D44" s="47"/>
      <c r="E44" s="23">
        <v>-28223636</v>
      </c>
      <c r="F44" s="47"/>
      <c r="G44" s="23">
        <f t="shared" si="0"/>
        <v>490553669</v>
      </c>
      <c r="H44" s="47"/>
      <c r="I44" s="23">
        <v>518777305</v>
      </c>
      <c r="J44" s="47"/>
      <c r="K44" s="23">
        <v>-28223636</v>
      </c>
      <c r="L44" s="47"/>
      <c r="M44" s="23">
        <f t="shared" si="1"/>
        <v>490553669</v>
      </c>
    </row>
    <row r="45" spans="1:13" ht="40.15" customHeight="1" x14ac:dyDescent="0.2">
      <c r="A45" s="46" t="s">
        <v>16</v>
      </c>
      <c r="C45" s="23">
        <v>0</v>
      </c>
      <c r="D45" s="47"/>
      <c r="E45" s="23">
        <v>0</v>
      </c>
      <c r="F45" s="47"/>
      <c r="G45" s="23">
        <f t="shared" si="0"/>
        <v>0</v>
      </c>
      <c r="H45" s="47"/>
      <c r="I45" s="23">
        <v>118597745</v>
      </c>
      <c r="J45" s="47"/>
      <c r="K45" s="23">
        <v>-1996595</v>
      </c>
      <c r="L45" s="47"/>
      <c r="M45" s="23">
        <f t="shared" si="1"/>
        <v>116601150</v>
      </c>
    </row>
    <row r="46" spans="1:13" ht="40.15" customHeight="1" x14ac:dyDescent="0.2">
      <c r="A46" s="46" t="s">
        <v>97</v>
      </c>
      <c r="C46" s="23">
        <v>0</v>
      </c>
      <c r="D46" s="47"/>
      <c r="E46" s="23">
        <v>0</v>
      </c>
      <c r="F46" s="47"/>
      <c r="G46" s="23">
        <f t="shared" si="0"/>
        <v>0</v>
      </c>
      <c r="H46" s="47"/>
      <c r="I46" s="23">
        <v>112842070</v>
      </c>
      <c r="J46" s="47"/>
      <c r="K46" s="23">
        <v>0</v>
      </c>
      <c r="L46" s="47"/>
      <c r="M46" s="23">
        <f t="shared" si="1"/>
        <v>112842070</v>
      </c>
    </row>
    <row r="47" spans="1:13" ht="40.15" customHeight="1" x14ac:dyDescent="0.2">
      <c r="A47" s="46" t="s">
        <v>109</v>
      </c>
      <c r="C47" s="23">
        <v>0</v>
      </c>
      <c r="D47" s="47"/>
      <c r="E47" s="23">
        <v>0</v>
      </c>
      <c r="F47" s="47"/>
      <c r="G47" s="23">
        <f t="shared" si="0"/>
        <v>0</v>
      </c>
      <c r="H47" s="47"/>
      <c r="I47" s="23">
        <v>22000000</v>
      </c>
      <c r="J47" s="47"/>
      <c r="K47" s="23">
        <v>-728477</v>
      </c>
      <c r="L47" s="47"/>
      <c r="M47" s="23">
        <f t="shared" si="1"/>
        <v>21271523</v>
      </c>
    </row>
    <row r="48" spans="1:13" ht="40.15" customHeight="1" x14ac:dyDescent="0.2">
      <c r="A48" s="46" t="s">
        <v>41</v>
      </c>
      <c r="C48" s="23">
        <v>0</v>
      </c>
      <c r="D48" s="47"/>
      <c r="E48" s="23">
        <v>0</v>
      </c>
      <c r="F48" s="47"/>
      <c r="G48" s="23">
        <f t="shared" si="0"/>
        <v>0</v>
      </c>
      <c r="H48" s="47"/>
      <c r="I48" s="23">
        <v>11765482</v>
      </c>
      <c r="J48" s="47"/>
      <c r="K48" s="23">
        <v>0</v>
      </c>
      <c r="L48" s="47"/>
      <c r="M48" s="23">
        <f t="shared" si="1"/>
        <v>11765482</v>
      </c>
    </row>
    <row r="49" spans="1:13" ht="40.15" customHeight="1" thickBot="1" x14ac:dyDescent="0.25">
      <c r="A49" s="46" t="s">
        <v>94</v>
      </c>
      <c r="C49" s="25">
        <v>0</v>
      </c>
      <c r="D49" s="47"/>
      <c r="E49" s="25">
        <v>0</v>
      </c>
      <c r="F49" s="47"/>
      <c r="G49" s="25">
        <f t="shared" si="0"/>
        <v>0</v>
      </c>
      <c r="H49" s="47"/>
      <c r="I49" s="25">
        <v>1321140</v>
      </c>
      <c r="J49" s="47"/>
      <c r="K49" s="25">
        <v>0</v>
      </c>
      <c r="L49" s="47"/>
      <c r="M49" s="25">
        <f t="shared" si="1"/>
        <v>1321140</v>
      </c>
    </row>
    <row r="50" spans="1:13" ht="40.15" customHeight="1" thickBot="1" x14ac:dyDescent="0.25">
      <c r="A50" s="54" t="s">
        <v>57</v>
      </c>
      <c r="C50" s="39">
        <f>SUM(C34:C49)</f>
        <v>23761363305</v>
      </c>
      <c r="D50" s="47"/>
      <c r="E50" s="39">
        <f>SUM(E34:E49)</f>
        <v>-1120564492</v>
      </c>
      <c r="F50" s="47"/>
      <c r="G50" s="39">
        <f>SUM(G34:G49)</f>
        <v>22640798813</v>
      </c>
      <c r="H50" s="47"/>
      <c r="I50" s="39">
        <f>SUM(I34:I49)</f>
        <v>160106842060</v>
      </c>
      <c r="J50" s="47"/>
      <c r="K50" s="39">
        <f>SUM(K34:K49)</f>
        <v>-2964550567</v>
      </c>
      <c r="L50" s="47"/>
      <c r="M50" s="39">
        <f>SUM(M34:M49)</f>
        <v>157142291493</v>
      </c>
    </row>
    <row r="51" spans="1:13" ht="13.5" thickTop="1" x14ac:dyDescent="0.2"/>
    <row r="52" spans="1:13" ht="22.5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22.5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22.5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</sheetData>
  <sortState xmlns:xlrd2="http://schemas.microsoft.com/office/spreadsheetml/2017/richdata2" ref="A9:M49">
    <sortCondition descending="1" ref="M9:M49"/>
  </sortState>
  <mergeCells count="16">
    <mergeCell ref="A26:M26"/>
    <mergeCell ref="A30:M30"/>
    <mergeCell ref="A32:A33"/>
    <mergeCell ref="C32:G32"/>
    <mergeCell ref="I32:M32"/>
    <mergeCell ref="C31:M31"/>
    <mergeCell ref="A27:M27"/>
    <mergeCell ref="A28:M28"/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54" fitToHeight="0" orientation="landscape" r:id="rId1"/>
  <rowBreaks count="1" manualBreakCount="1">
    <brk id="2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صورت وضعیت پرتفوی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Mohammad Nikomaram</cp:lastModifiedBy>
  <cp:lastPrinted>2025-09-27T11:51:12Z</cp:lastPrinted>
  <dcterms:created xsi:type="dcterms:W3CDTF">2025-09-24T14:21:49Z</dcterms:created>
  <dcterms:modified xsi:type="dcterms:W3CDTF">2025-09-29T11:23:42Z</dcterms:modified>
</cp:coreProperties>
</file>