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5-بخشی افق دماوند\عملیات حسابداری\گزارش پرتفوی\1405\01\"/>
    </mc:Choice>
  </mc:AlternateContent>
  <xr:revisionPtr revIDLastSave="0" documentId="13_ncr:1_{8DE237F1-76F6-47DE-8765-38CEB7C02A38}" xr6:coauthVersionLast="47" xr6:coauthVersionMax="47" xr10:uidLastSave="{00000000-0000-0000-0000-000000000000}"/>
  <bookViews>
    <workbookView xWindow="-120" yWindow="-120" windowWidth="29040" windowHeight="15840" tabRatio="934" xr2:uid="{00000000-000D-0000-FFFF-FFFF00000000}"/>
  </bookViews>
  <sheets>
    <sheet name="صورت وضعیت پرتفوی" sheetId="22" r:id="rId1"/>
    <sheet name="سهام" sheetId="2" r:id="rId2"/>
    <sheet name="اوراق مشتقه" sheetId="3" r:id="rId3"/>
    <sheet name="اوراق " sheetId="23" r:id="rId4"/>
    <sheet name="سپرده" sheetId="7" r:id="rId5"/>
    <sheet name="تعدیل قیمت" sheetId="6" r:id="rId6"/>
    <sheet name="درآمد" sheetId="8" r:id="rId7"/>
    <sheet name="2-1" sheetId="9" r:id="rId8"/>
    <sheet name="2-2" sheetId="24" r:id="rId9"/>
    <sheet name="2-3" sheetId="13" r:id="rId10"/>
    <sheet name="2-4" sheetId="14" r:id="rId11"/>
    <sheet name="درآمد سود ترجیحی" sheetId="26" r:id="rId12"/>
    <sheet name="درآمد سود سهام" sheetId="15" r:id="rId13"/>
    <sheet name="درآمد سود اوراق" sheetId="25" r:id="rId14"/>
    <sheet name="سود سپرده بانکی" sheetId="18" r:id="rId15"/>
    <sheet name="درآمد ناشی از تغییر قیمت " sheetId="21" r:id="rId16"/>
  </sheets>
  <definedNames>
    <definedName name="_xlnm._FilterDatabase" localSheetId="7" hidden="1">'2-1'!$W$1:$W$19</definedName>
    <definedName name="_xlnm._FilterDatabase" localSheetId="8" hidden="1">'2-2'!$A$9:$X$12</definedName>
    <definedName name="_xlnm.Print_Area" localSheetId="7">'2-1'!$A$1:$V$14</definedName>
    <definedName name="_xlnm.Print_Area" localSheetId="8">'2-2'!$A$1:$V$12</definedName>
    <definedName name="_xlnm.Print_Area" localSheetId="9">'2-3'!$A$1:$J$14</definedName>
    <definedName name="_xlnm.Print_Area" localSheetId="10">'2-4'!$A$1:$F$10</definedName>
    <definedName name="_xlnm.Print_Area" localSheetId="3">'اوراق '!$A$1:$AJ$12</definedName>
    <definedName name="_xlnm.Print_Area" localSheetId="2">'اوراق مشتقه'!$A$1:$V$10</definedName>
    <definedName name="_xlnm.Print_Area" localSheetId="5">'تعدیل قیمت'!$A$1:$J$12</definedName>
    <definedName name="_xlnm.Print_Area" localSheetId="6">درآمد!$A$1:$J$13</definedName>
    <definedName name="_xlnm.Print_Area" localSheetId="13">'درآمد سود اوراق'!$A$1:$N$11</definedName>
    <definedName name="_xlnm.Print_Area" localSheetId="11">'درآمد سود ترجیحی'!$A$1:$I$9</definedName>
    <definedName name="_xlnm.Print_Area" localSheetId="12">'درآمد سود سهام'!$A$1:$N$12</definedName>
    <definedName name="_xlnm.Print_Area" localSheetId="15">'درآمد ناشی از تغییر قیمت '!$A$1:$R$24</definedName>
    <definedName name="_xlnm.Print_Area" localSheetId="4">سپرده!$A$1:$L$13</definedName>
    <definedName name="_xlnm.Print_Area" localSheetId="1">سهام!$A$1:$Z$55</definedName>
    <definedName name="_xlnm.Print_Area" localSheetId="14">'سود سپرده بانکی'!$A$1:$N$13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8" l="1"/>
  <c r="E12" i="8" s="1"/>
  <c r="D8" i="26" l="1"/>
  <c r="A14" i="21"/>
  <c r="A1" i="13"/>
  <c r="A1" i="24"/>
  <c r="A1" i="9"/>
  <c r="A1" i="8"/>
  <c r="A1" i="7"/>
  <c r="A1" i="6"/>
  <c r="A1" i="23"/>
  <c r="A29" i="2"/>
  <c r="E8" i="26"/>
  <c r="A3" i="23"/>
  <c r="I7" i="15"/>
  <c r="C7" i="15"/>
  <c r="E11" i="8"/>
  <c r="E10" i="8"/>
  <c r="E9" i="8"/>
  <c r="S13" i="24"/>
  <c r="S14" i="24" s="1"/>
  <c r="I13" i="24"/>
  <c r="I14" i="24" s="1"/>
  <c r="G14" i="24"/>
  <c r="M13" i="24"/>
  <c r="C13" i="24"/>
  <c r="I12" i="9"/>
  <c r="I11" i="9"/>
  <c r="I10" i="9"/>
  <c r="G16" i="9"/>
  <c r="Q16" i="9"/>
  <c r="E16" i="9"/>
  <c r="O16" i="9"/>
  <c r="O15" i="9"/>
  <c r="E15" i="9"/>
  <c r="C7" i="25"/>
  <c r="I7" i="25"/>
  <c r="M15" i="9"/>
  <c r="M16" i="9" s="1"/>
  <c r="U13" i="9"/>
  <c r="S13" i="9"/>
  <c r="Q13" i="9"/>
  <c r="O13" i="9"/>
  <c r="C13" i="9"/>
  <c r="E13" i="9"/>
  <c r="G13" i="9"/>
  <c r="I13" i="9"/>
  <c r="M13" i="9"/>
  <c r="U11" i="9"/>
  <c r="U10" i="9"/>
  <c r="S12" i="9"/>
  <c r="G7" i="13"/>
  <c r="E7" i="14" s="1"/>
  <c r="C7" i="13"/>
  <c r="C7" i="14" s="1"/>
  <c r="U13" i="21"/>
  <c r="T13" i="21"/>
  <c r="O12" i="21"/>
  <c r="M12" i="21"/>
  <c r="K12" i="21"/>
  <c r="G12" i="21"/>
  <c r="E12" i="21"/>
  <c r="C12" i="21"/>
  <c r="M15" i="18"/>
  <c r="I15" i="18"/>
  <c r="G15" i="18"/>
  <c r="C15" i="18"/>
  <c r="I10" i="25"/>
  <c r="C10" i="25"/>
  <c r="AK10" i="23"/>
  <c r="W57" i="2"/>
  <c r="W58" i="2" s="1"/>
  <c r="I9" i="21"/>
  <c r="I11" i="21"/>
  <c r="I10" i="21"/>
  <c r="Q11" i="21"/>
  <c r="Q10" i="21"/>
  <c r="Q9" i="21"/>
  <c r="I22" i="21"/>
  <c r="Q22" i="21"/>
  <c r="I7" i="7"/>
  <c r="C7" i="7"/>
  <c r="AA7" i="23"/>
  <c r="M7" i="23"/>
  <c r="M7" i="3"/>
  <c r="C7" i="3"/>
  <c r="A31" i="2"/>
  <c r="Q35" i="2"/>
  <c r="C35" i="2"/>
  <c r="S15" i="9" l="1"/>
  <c r="S16" i="9" s="1"/>
  <c r="I7" i="18"/>
  <c r="K7" i="21" s="1"/>
  <c r="K20" i="21" s="1"/>
  <c r="C7" i="18"/>
  <c r="C7" i="21" s="1"/>
  <c r="C20" i="21" s="1"/>
  <c r="U12" i="9"/>
  <c r="Q12" i="21"/>
  <c r="I12" i="21"/>
  <c r="S10" i="24"/>
  <c r="I10" i="24"/>
  <c r="I13" i="25"/>
  <c r="C13" i="25"/>
  <c r="E10" i="25"/>
  <c r="E13" i="25" s="1"/>
  <c r="K10" i="25"/>
  <c r="K13" i="25" s="1"/>
  <c r="M12" i="25"/>
  <c r="G12" i="25"/>
  <c r="M9" i="25"/>
  <c r="M10" i="25" s="1"/>
  <c r="G9" i="25"/>
  <c r="G10" i="25" s="1"/>
  <c r="A3" i="25"/>
  <c r="A2" i="25"/>
  <c r="A1" i="25"/>
  <c r="Q23" i="21"/>
  <c r="Q26" i="21" s="1"/>
  <c r="O23" i="21"/>
  <c r="M23" i="21"/>
  <c r="K23" i="21"/>
  <c r="I23" i="21"/>
  <c r="E13" i="24" s="1"/>
  <c r="G23" i="21"/>
  <c r="E23" i="21"/>
  <c r="C23" i="21"/>
  <c r="Q11" i="24"/>
  <c r="O11" i="24"/>
  <c r="M11" i="24"/>
  <c r="G11" i="24"/>
  <c r="E11" i="24"/>
  <c r="C11" i="24"/>
  <c r="A3" i="24"/>
  <c r="A2" i="24"/>
  <c r="G13" i="15"/>
  <c r="M13" i="15"/>
  <c r="M10" i="15"/>
  <c r="M9" i="15"/>
  <c r="G10" i="15"/>
  <c r="G9" i="15"/>
  <c r="M10" i="18"/>
  <c r="K12" i="18"/>
  <c r="G10" i="18"/>
  <c r="I10" i="7"/>
  <c r="K10" i="7" s="1"/>
  <c r="AI16" i="23"/>
  <c r="AG14" i="23"/>
  <c r="M11" i="23"/>
  <c r="O11" i="23"/>
  <c r="O14" i="23" s="1"/>
  <c r="Q11" i="23"/>
  <c r="Q14" i="23" s="1"/>
  <c r="Y11" i="23"/>
  <c r="W11" i="23"/>
  <c r="S11" i="23"/>
  <c r="S14" i="23" s="1"/>
  <c r="U11" i="23"/>
  <c r="U14" i="23" s="1"/>
  <c r="AA11" i="23"/>
  <c r="AG11" i="23"/>
  <c r="AE11" i="23"/>
  <c r="AE14" i="23" s="1"/>
  <c r="AI10" i="23"/>
  <c r="AI11" i="23" s="1"/>
  <c r="AI14" i="23" s="1"/>
  <c r="I27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39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11" i="2"/>
  <c r="C27" i="2"/>
  <c r="M11" i="18"/>
  <c r="M9" i="18"/>
  <c r="M12" i="18" s="1"/>
  <c r="I12" i="18"/>
  <c r="G15" i="13" s="1"/>
  <c r="E12" i="18"/>
  <c r="C12" i="18"/>
  <c r="C15" i="13" s="1"/>
  <c r="G11" i="18"/>
  <c r="G9" i="18"/>
  <c r="A3" i="18"/>
  <c r="A2" i="18"/>
  <c r="A1" i="18"/>
  <c r="E9" i="14"/>
  <c r="C9" i="14"/>
  <c r="C12" i="14" s="1"/>
  <c r="I9" i="7"/>
  <c r="I11" i="7"/>
  <c r="K11" i="7" s="1"/>
  <c r="S10" i="9"/>
  <c r="S11" i="9"/>
  <c r="E12" i="14" l="1"/>
  <c r="Q14" i="24"/>
  <c r="K12" i="9"/>
  <c r="K10" i="9"/>
  <c r="K11" i="9"/>
  <c r="O13" i="24"/>
  <c r="O14" i="24" s="1"/>
  <c r="C14" i="24"/>
  <c r="M14" i="24"/>
  <c r="I12" i="7"/>
  <c r="I15" i="7" s="1"/>
  <c r="K9" i="7"/>
  <c r="AG15" i="23"/>
  <c r="AA13" i="23"/>
  <c r="AA14" i="23" s="1"/>
  <c r="I26" i="21"/>
  <c r="E14" i="24"/>
  <c r="K12" i="7"/>
  <c r="K15" i="7" s="1"/>
  <c r="AI17" i="23"/>
  <c r="I11" i="24"/>
  <c r="K10" i="24" s="1"/>
  <c r="G13" i="25"/>
  <c r="M13" i="25"/>
  <c r="S11" i="24"/>
  <c r="I9" i="8" s="1"/>
  <c r="G12" i="18"/>
  <c r="A3" i="21"/>
  <c r="A2" i="21"/>
  <c r="A1" i="21"/>
  <c r="U10" i="24" l="1"/>
  <c r="K13" i="9"/>
  <c r="A16" i="21"/>
  <c r="K11" i="24"/>
  <c r="C11" i="15"/>
  <c r="E11" i="15"/>
  <c r="E14" i="15" s="1"/>
  <c r="I11" i="15"/>
  <c r="I14" i="15" s="1"/>
  <c r="K11" i="15"/>
  <c r="K14" i="15" s="1"/>
  <c r="A3" i="15"/>
  <c r="A2" i="15"/>
  <c r="A1" i="15"/>
  <c r="A3" i="9"/>
  <c r="A2" i="9"/>
  <c r="C15" i="9" l="1"/>
  <c r="C14" i="15"/>
  <c r="U11" i="24"/>
  <c r="M11" i="15"/>
  <c r="M14" i="15" s="1"/>
  <c r="G11" i="15"/>
  <c r="G14" i="15" s="1"/>
  <c r="A3" i="13"/>
  <c r="A2" i="13"/>
  <c r="A3" i="14"/>
  <c r="A3" i="26" s="1"/>
  <c r="A2" i="14"/>
  <c r="A2" i="26" s="1"/>
  <c r="A1" i="14"/>
  <c r="A1" i="26" s="1"/>
  <c r="C13" i="13"/>
  <c r="G13" i="13"/>
  <c r="I11" i="13" s="1"/>
  <c r="I11" i="8"/>
  <c r="A3" i="7"/>
  <c r="A2" i="7"/>
  <c r="C12" i="7"/>
  <c r="C15" i="7" s="1"/>
  <c r="E12" i="7"/>
  <c r="E15" i="7" s="1"/>
  <c r="G12" i="7"/>
  <c r="G15" i="7" s="1"/>
  <c r="C11" i="6"/>
  <c r="I10" i="6"/>
  <c r="I11" i="6" s="1"/>
  <c r="A3" i="6"/>
  <c r="A2" i="6"/>
  <c r="A3" i="3"/>
  <c r="A2" i="3"/>
  <c r="A1" i="3"/>
  <c r="E27" i="2"/>
  <c r="G27" i="2"/>
  <c r="K27" i="2"/>
  <c r="M27" i="2"/>
  <c r="O27" i="2"/>
  <c r="Q27" i="2"/>
  <c r="U27" i="2"/>
  <c r="W27" i="2"/>
  <c r="C16" i="9" l="1"/>
  <c r="I15" i="9"/>
  <c r="I16" i="9" s="1"/>
  <c r="I10" i="8"/>
  <c r="G16" i="13"/>
  <c r="E10" i="13"/>
  <c r="E11" i="13"/>
  <c r="C16" i="13"/>
  <c r="I8" i="8"/>
  <c r="U38" i="2"/>
  <c r="U54" i="2" s="1"/>
  <c r="U57" i="2" s="1"/>
  <c r="Q38" i="2"/>
  <c r="Q54" i="2" s="1"/>
  <c r="M38" i="2"/>
  <c r="M54" i="2" s="1"/>
  <c r="M57" i="2" s="1"/>
  <c r="K38" i="2"/>
  <c r="K54" i="2" s="1"/>
  <c r="K57" i="2" s="1"/>
  <c r="I38" i="2"/>
  <c r="I54" i="2" s="1"/>
  <c r="G38" i="2"/>
  <c r="G54" i="2" s="1"/>
  <c r="G57" i="2" s="1"/>
  <c r="W38" i="2"/>
  <c r="W54" i="2" s="1"/>
  <c r="E38" i="2"/>
  <c r="E54" i="2" s="1"/>
  <c r="E57" i="2" s="1"/>
  <c r="C38" i="2"/>
  <c r="C54" i="2" s="1"/>
  <c r="O38" i="2"/>
  <c r="O54" i="2" s="1"/>
  <c r="O57" i="2" s="1"/>
  <c r="Y27" i="2"/>
  <c r="Y38" i="2" s="1"/>
  <c r="I12" i="13"/>
  <c r="I10" i="13"/>
  <c r="I13" i="13" s="1"/>
  <c r="E12" i="13"/>
  <c r="E13" i="13" s="1"/>
  <c r="E15" i="8" l="1"/>
  <c r="I12" i="8"/>
  <c r="Q56" i="2"/>
  <c r="Q57" i="2" s="1"/>
  <c r="I57" i="2"/>
  <c r="Y54" i="2"/>
  <c r="Y57" i="2" s="1"/>
  <c r="G11" i="8" l="1"/>
  <c r="G9" i="8"/>
  <c r="G10" i="8"/>
  <c r="G8" i="8"/>
  <c r="G12" i="8" l="1"/>
</calcChain>
</file>

<file path=xl/sharedStrings.xml><?xml version="1.0" encoding="utf-8"?>
<sst xmlns="http://schemas.openxmlformats.org/spreadsheetml/2006/main" count="312" uniqueCount="158">
  <si>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</si>
  <si>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</si>
  <si>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</si>
  <si>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</si>
  <si>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</si>
  <si>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</si>
  <si>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</si>
  <si>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</si>
  <si>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</si>
  <si>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</si>
  <si>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</si>
  <si>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پتروشیمی پارس</t>
  </si>
  <si>
    <t>پتروشیمی پردیس</t>
  </si>
  <si>
    <t>پتروشیمی تندگویان</t>
  </si>
  <si>
    <t>پتروشیمی جم</t>
  </si>
  <si>
    <t>پتروشیمی فناوران</t>
  </si>
  <si>
    <t>پتروشیمی نوری</t>
  </si>
  <si>
    <t>پتروشیمی‌شیراز</t>
  </si>
  <si>
    <t>تولیدات پتروشیمی قائد بصیر</t>
  </si>
  <si>
    <t>تولیدی و صنعتی گوهرفام</t>
  </si>
  <si>
    <t>توکا رنگ فولاد سپاهان</t>
  </si>
  <si>
    <t>دوده‌ صنعتی‌ پارس‌</t>
  </si>
  <si>
    <t>س. نفت و گاز و پتروشیمی تأمین</t>
  </si>
  <si>
    <t>سرمایه‌گذاری صنایع پتروشیمی‌</t>
  </si>
  <si>
    <t>صنایع پتروشیمی خلیج فارس</t>
  </si>
  <si>
    <t>صنایع شیمیایی کیمیاگران امروز</t>
  </si>
  <si>
    <t>گ.س.وت.ص.پتروشیمی خلیج فارس</t>
  </si>
  <si>
    <t>گسترش نفت و گاز پارسیان</t>
  </si>
  <si>
    <t>گلتاش‌</t>
  </si>
  <si>
    <t>معدنی‌ املاح‌  ایران‌</t>
  </si>
  <si>
    <t>ملی شیمی کشاورز</t>
  </si>
  <si>
    <t>نیروکلر</t>
  </si>
  <si>
    <t>کربن‌ ایران‌</t>
  </si>
  <si>
    <t>کلر پارس</t>
  </si>
  <si>
    <t>جمع</t>
  </si>
  <si>
    <t>نام سهام</t>
  </si>
  <si>
    <t>قیمت اعمال</t>
  </si>
  <si>
    <t>تاریخ اعمال</t>
  </si>
  <si>
    <t>نوع اختیار</t>
  </si>
  <si>
    <t>نوع موقعیت</t>
  </si>
  <si>
    <t>تعداد اوراق</t>
  </si>
  <si>
    <t>اختیار خرید</t>
  </si>
  <si>
    <t>موقعیت فروش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</si>
  <si>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</si>
  <si>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</si>
  <si>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قیمت پایانی</t>
  </si>
  <si>
    <t>قیمت تعدیل شده</t>
  </si>
  <si>
    <t>خالص ارزش فروش تعدیل شده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</si>
  <si>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</si>
  <si>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</si>
  <si>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</si>
  <si>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</si>
  <si>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</si>
  <si>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</si>
  <si>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</si>
  <si>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</si>
  <si>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</si>
  <si>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2-2</t>
  </si>
  <si>
    <t>سایر درآمدها</t>
  </si>
  <si>
    <t>سهام</t>
  </si>
  <si>
    <t>درآمد سود سهام</t>
  </si>
  <si>
    <t>درآمد تغییر ارزش</t>
  </si>
  <si>
    <t>درآمد فروش</t>
  </si>
  <si>
    <t>نام سپرده بانکی</t>
  </si>
  <si>
    <t>سود سپرده بانکی و گواهی سپرده</t>
  </si>
  <si>
    <t>درصد سود به میانگین سپرده</t>
  </si>
  <si>
    <t>جمع درآمد سود سهام</t>
  </si>
  <si>
    <t>هزینه تنزیل</t>
  </si>
  <si>
    <t>خالص درآمد سود سهام</t>
  </si>
  <si>
    <t>درآمد سود</t>
  </si>
  <si>
    <t>خالص درآمد</t>
  </si>
  <si>
    <t>ارزش دفتری</t>
  </si>
  <si>
    <t>گزارش افشا پرتفوی ماهانه</t>
  </si>
  <si>
    <t>در اجرای ابلاغیه شماره 12020093 مورخ 1396/09/05 سازمان بورس اوراق بهادار</t>
  </si>
  <si>
    <t>.</t>
  </si>
  <si>
    <t>1- سرمایه گذاری ها</t>
  </si>
  <si>
    <t>1-1- سرمایه گذاری در سهام و حق تقدم سهام</t>
  </si>
  <si>
    <t>ادامه یادداشت 1-1</t>
  </si>
  <si>
    <t>جمع نقل به صفحه بعد</t>
  </si>
  <si>
    <t>جمع نقل از صفحه قبل</t>
  </si>
  <si>
    <t>(مبالغ به ریال)</t>
  </si>
  <si>
    <t>نام اختیار معاملات سهام</t>
  </si>
  <si>
    <t>اطلاعات آماری مرتبط با موقعیت های اخذ شده در اوراق اختیار معامله توسط صندوق سرمایه گذاری</t>
  </si>
  <si>
    <t>بانک سینا</t>
  </si>
  <si>
    <t>بانک پاسارگاد</t>
  </si>
  <si>
    <t>2- درآمد حاصل از سرمایه گذاری ها</t>
  </si>
  <si>
    <t xml:space="preserve">درآمد حاصل از سرمایه گذاری در سپرده بانکی </t>
  </si>
  <si>
    <t>درآمد حاصل از سرمایه گذاری در سهام و حق تقدم سهام و اختیار معاملات سهام</t>
  </si>
  <si>
    <t>2-1</t>
  </si>
  <si>
    <t>2-3</t>
  </si>
  <si>
    <t xml:space="preserve"> بانک سینا</t>
  </si>
  <si>
    <t>یادداشت 1-2-2</t>
  </si>
  <si>
    <t xml:space="preserve"> بانک پاسارگاد</t>
  </si>
  <si>
    <t>درآمد حاصل از تنزیل سود سهام دریافتنی</t>
  </si>
  <si>
    <t>2-1- درآمد حاصل از سرمایه گذاری در سهام ، حق تقدم سهام و اختیار معاملات سهام</t>
  </si>
  <si>
    <t>یادداشت 1-1-2</t>
  </si>
  <si>
    <t>یادداشت 2-1-2</t>
  </si>
  <si>
    <t>یادداشت 3-1-2</t>
  </si>
  <si>
    <t>2-1-1- درآمد سود سهام</t>
  </si>
  <si>
    <t>2-1-2- درآمد ناشی از تغییر قیمت سهام، حق تقدم سهام و اختیار معاملات سهام</t>
  </si>
  <si>
    <t>سود (زیان) ناشی از تغییر قیمت</t>
  </si>
  <si>
    <t>1404/12/29</t>
  </si>
  <si>
    <t>پتروشیمی اروند</t>
  </si>
  <si>
    <t>پتروشیمی امیرکبیر</t>
  </si>
  <si>
    <t>پتروشیمی جم پیلن</t>
  </si>
  <si>
    <t>پتروشیمی مارون</t>
  </si>
  <si>
    <t>پتروشیمی‌ خارک‌</t>
  </si>
  <si>
    <t>پلیمر آریا ساسول</t>
  </si>
  <si>
    <t>مدیریت صنعت شوینده ت.ص.بهشهر</t>
  </si>
  <si>
    <t>کارخانجات تولیدی نیروترانسفو</t>
  </si>
  <si>
    <t>اختیارخ فارس-10000-1404/12/13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</si>
  <si>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</si>
  <si>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</si>
  <si>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</si>
  <si>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</si>
  <si>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</si>
  <si>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</si>
  <si>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</si>
  <si>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اندیمشک07-6ماهه23%</t>
  </si>
  <si>
    <t>بله</t>
  </si>
  <si>
    <t>1402/10/06</t>
  </si>
  <si>
    <t>1407/10/06</t>
  </si>
  <si>
    <t>1-2- سرمایه‌گذاری در اوراق بهادار با درآمد ثابت یا علی‌الحساب</t>
  </si>
  <si>
    <t>1-3- سرمایه‌گذاری در  سپرده‌ بانکی</t>
  </si>
  <si>
    <t>بانک صادرات</t>
  </si>
  <si>
    <t>2-4</t>
  </si>
  <si>
    <t>درآمد حاصل از سرمایه گذاری در اوراق بهادار با درآمد ثابت</t>
  </si>
  <si>
    <t xml:space="preserve">2-3- درآمد حاصل از سرمایه گذاری در سپرده بانکی </t>
  </si>
  <si>
    <t>2-4- سایر درآمدها</t>
  </si>
  <si>
    <t>یادداشت 1-3-2</t>
  </si>
  <si>
    <t>2-3-1- سود سپرده بانکی</t>
  </si>
  <si>
    <t>2-2- درآمد حاصل از سرمایه گذاری در اوراق بهادار با درآمد ثابت</t>
  </si>
  <si>
    <t>یادداشت 2-2-2</t>
  </si>
  <si>
    <t>یادداشت 3-2-2</t>
  </si>
  <si>
    <t>2-2-2- درآمد ناشی از تغییر قیمت اوراق بهادار با درآمد ثابت</t>
  </si>
  <si>
    <t>2-1-1- درآمد سود اوراق بهادار با درآمد ثابت</t>
  </si>
  <si>
    <t>تامین سرمایه دماوند</t>
  </si>
  <si>
    <t>طرف معامله</t>
  </si>
  <si>
    <t>نوع وابستگی</t>
  </si>
  <si>
    <t>نام ورقه بهادار</t>
  </si>
  <si>
    <t>بهای تمام شده اوراق</t>
  </si>
  <si>
    <t>مبلغ شناسایی شده بابت قرارداد خرید و نگهداری اوراق بهادار</t>
  </si>
  <si>
    <t>نرخ اسمی</t>
  </si>
  <si>
    <t>نرخ اسمی (درصد)</t>
  </si>
  <si>
    <t>میانگین نرخ بازده تا سررسید قراردادهای منعقده (درصد)</t>
  </si>
  <si>
    <t>صکوک مرابحه اندیمشک07-6ماهه23%25 (صزاگرس07)</t>
  </si>
  <si>
    <t>33</t>
  </si>
  <si>
    <t>2-4-1- جزئیات قراردادهای خرید و نگهداری اوراق بهادار با درآمد ثابت</t>
  </si>
  <si>
    <t>مدیر صندوق</t>
  </si>
  <si>
    <t>‫دوره یک ماهه منتهی 31 فروردین 1405</t>
  </si>
  <si>
    <t>1405/01/31</t>
  </si>
  <si>
    <t>به تاریخ 31 فروردین 1405</t>
  </si>
  <si>
    <t>-</t>
  </si>
  <si>
    <t>دوره یک ماهه منتهی به 31 فروردین 1405</t>
  </si>
  <si>
    <t>طی فروردین ماه</t>
  </si>
  <si>
    <t>از ابتدای سال مالی تا پایان فروردین ماه</t>
  </si>
  <si>
    <t>درآمد سود اوراق</t>
  </si>
  <si>
    <t>صندوق سرمایه گذاری بخشی افق دماوند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</si>
</sst>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3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b/>
      <u/>
      <sz val="14"/>
      <color indexed="8"/>
      <name val="B Nazanin"/>
      <charset val="178"/>
    </font>
    <font>
      <u/>
      <sz val="14"/>
      <color indexed="8"/>
      <name val="B Nazanin"/>
      <charset val="178"/>
    </font>
    <font>
      <sz val="18"/>
      <color indexed="8"/>
      <name val="B Nazanin"/>
      <charset val="178"/>
    </font>
    <font>
      <sz val="12"/>
      <color indexed="8"/>
      <name val="B Nazanin"/>
      <charset val="178"/>
    </font>
    <font>
      <sz val="14"/>
      <color indexed="8"/>
      <name val="B Nazanin"/>
      <charset val="178"/>
    </font>
    <font>
      <sz val="14"/>
      <color rgb="FF000000"/>
      <name val="B Nazanin"/>
      <charset val="178"/>
    </font>
    <font>
      <b/>
      <sz val="14"/>
      <color rgb="FF000000"/>
      <name val="B Nazanin"/>
      <charset val="178"/>
    </font>
    <font>
      <sz val="14"/>
      <color rgb="FF000000"/>
      <name val="Arial"/>
      <family val="2"/>
    </font>
    <font>
      <b/>
      <sz val="16"/>
      <color rgb="FF000000"/>
      <name val="B Nazanin"/>
      <charset val="178"/>
    </font>
    <font>
      <sz val="16"/>
      <color rgb="FF000000"/>
      <name val="Arial"/>
      <family val="2"/>
    </font>
    <font>
      <b/>
      <sz val="18"/>
      <color rgb="FF000000"/>
      <name val="B Nazanin"/>
      <charset val="178"/>
    </font>
    <font>
      <sz val="18"/>
      <color rgb="FF000000"/>
      <name val="Arial"/>
      <family val="2"/>
    </font>
    <font>
      <b/>
      <sz val="20"/>
      <color rgb="FF000000"/>
      <name val="B Nazanin"/>
      <charset val="178"/>
    </font>
    <font>
      <b/>
      <u/>
      <sz val="20"/>
      <color rgb="FF000000"/>
      <name val="B Nazanin"/>
      <charset val="178"/>
    </font>
    <font>
      <b/>
      <sz val="20"/>
      <color theme="1"/>
      <name val="B Nazanin"/>
      <charset val="178"/>
    </font>
    <font>
      <b/>
      <sz val="18"/>
      <color rgb="FF1E90FF"/>
      <name val="B Nazanin"/>
      <charset val="178"/>
    </font>
    <font>
      <b/>
      <sz val="14"/>
      <color rgb="FF000000"/>
      <name val="Arial"/>
      <family val="2"/>
    </font>
    <font>
      <sz val="20"/>
      <color rgb="FF000000"/>
      <name val="Arial"/>
      <family val="2"/>
    </font>
    <font>
      <sz val="10"/>
      <color rgb="FF000000"/>
      <name val="B Nazanin"/>
      <charset val="178"/>
    </font>
    <font>
      <sz val="16"/>
      <color rgb="FF00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b/>
      <sz val="16"/>
      <color rgb="FF1E90FF"/>
      <name val="B Nazanin"/>
      <charset val="178"/>
    </font>
    <font>
      <b/>
      <sz val="10"/>
      <color rgb="FF000000"/>
      <name val="B Nazanin"/>
      <charset val="178"/>
    </font>
    <font>
      <b/>
      <sz val="10"/>
      <color rgb="FF000000"/>
      <name val="Arial"/>
      <family val="2"/>
    </font>
    <font>
      <b/>
      <sz val="18"/>
      <name val="B Nazanin"/>
      <charset val="178"/>
    </font>
    <font>
      <sz val="10"/>
      <color rgb="FF000000"/>
      <name val="Arial"/>
      <family val="2"/>
    </font>
    <font>
      <sz val="11"/>
      <color theme="1"/>
      <name val="B Nazanin"/>
      <charset val="178"/>
    </font>
    <font>
      <b/>
      <sz val="20"/>
      <name val="B Nazanin"/>
      <charset val="178"/>
    </font>
    <font>
      <sz val="11"/>
      <color indexed="8"/>
      <name val="B Nazanin"/>
      <charset val="178"/>
    </font>
    <font>
      <b/>
      <sz val="16"/>
      <color theme="1"/>
      <name val="B Nazanin"/>
      <charset val="178"/>
    </font>
    <font>
      <sz val="14"/>
      <color theme="1"/>
      <name val="B Nazanin"/>
      <charset val="178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38" fillId="0" borderId="0" applyFont="0" applyFill="0" applyBorder="0" applyAlignment="0" applyProtection="0"/>
  </cellStyleXfs>
  <cellXfs count="153">
    <xf numFmtId="0" fontId="0" fillId="0" borderId="0" xfId="0" applyAlignment="1">
      <alignment horizontal="left"/>
    </xf>
    <xf numFmtId="0" fontId="6" fillId="0" borderId="0" xfId="1" applyFont="1"/>
    <xf numFmtId="0" fontId="7" fillId="0" borderId="0" xfId="1" applyFont="1"/>
    <xf numFmtId="0" fontId="9" fillId="0" borderId="0" xfId="1" applyFont="1"/>
    <xf numFmtId="0" fontId="10" fillId="0" borderId="0" xfId="1" applyFont="1" applyAlignment="1">
      <alignment vertical="center"/>
    </xf>
    <xf numFmtId="37" fontId="0" fillId="0" borderId="0" xfId="0" applyNumberFormat="1" applyAlignment="1">
      <alignment horizontal="left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37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  <xf numFmtId="10" fontId="11" fillId="0" borderId="2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37" fontId="12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9" fontId="12" fillId="0" borderId="3" xfId="0" applyNumberFormat="1" applyFont="1" applyBorder="1" applyAlignment="1">
      <alignment horizontal="center" vertical="center"/>
    </xf>
    <xf numFmtId="10" fontId="12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38" fontId="0" fillId="0" borderId="0" xfId="0" applyNumberFormat="1" applyAlignment="1">
      <alignment horizontal="left"/>
    </xf>
    <xf numFmtId="38" fontId="20" fillId="0" borderId="0" xfId="0" applyNumberFormat="1" applyFont="1" applyAlignment="1">
      <alignment horizontal="right" vertical="center"/>
    </xf>
    <xf numFmtId="38" fontId="27" fillId="0" borderId="0" xfId="0" applyNumberFormat="1" applyFont="1" applyAlignment="1">
      <alignment horizontal="left"/>
    </xf>
    <xf numFmtId="38" fontId="16" fillId="0" borderId="2" xfId="0" applyNumberFormat="1" applyFont="1" applyBorder="1" applyAlignment="1">
      <alignment horizontal="center" vertical="center"/>
    </xf>
    <xf numFmtId="38" fontId="17" fillId="0" borderId="0" xfId="0" applyNumberFormat="1" applyFont="1" applyAlignment="1">
      <alignment horizontal="left"/>
    </xf>
    <xf numFmtId="38" fontId="11" fillId="0" borderId="0" xfId="0" applyNumberFormat="1" applyFont="1" applyAlignment="1">
      <alignment horizontal="right" vertical="center"/>
    </xf>
    <xf numFmtId="38" fontId="11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8" fontId="11" fillId="0" borderId="2" xfId="0" applyNumberFormat="1" applyFont="1" applyBorder="1" applyAlignment="1">
      <alignment horizontal="center" vertical="center"/>
    </xf>
    <xf numFmtId="38" fontId="12" fillId="0" borderId="0" xfId="0" applyNumberFormat="1" applyFont="1" applyAlignment="1">
      <alignment horizontal="right" vertical="center"/>
    </xf>
    <xf numFmtId="38" fontId="30" fillId="0" borderId="0" xfId="0" applyNumberFormat="1" applyFont="1" applyAlignment="1">
      <alignment horizontal="left"/>
    </xf>
    <xf numFmtId="38" fontId="22" fillId="0" borderId="0" xfId="0" applyNumberFormat="1" applyFont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38" fontId="12" fillId="0" borderId="4" xfId="0" applyNumberFormat="1" applyFont="1" applyBorder="1" applyAlignment="1">
      <alignment horizontal="center" vertical="center"/>
    </xf>
    <xf numFmtId="38" fontId="24" fillId="0" borderId="0" xfId="0" applyNumberFormat="1" applyFont="1" applyAlignment="1">
      <alignment horizontal="left"/>
    </xf>
    <xf numFmtId="38" fontId="18" fillId="0" borderId="0" xfId="0" applyNumberFormat="1" applyFont="1" applyAlignment="1">
      <alignment vertical="center"/>
    </xf>
    <xf numFmtId="38" fontId="25" fillId="0" borderId="0" xfId="0" applyNumberFormat="1" applyFont="1" applyAlignment="1">
      <alignment horizontal="left"/>
    </xf>
    <xf numFmtId="38" fontId="28" fillId="0" borderId="0" xfId="0" applyNumberFormat="1" applyFont="1" applyAlignment="1">
      <alignment vertical="center"/>
    </xf>
    <xf numFmtId="38" fontId="14" fillId="0" borderId="0" xfId="0" applyNumberFormat="1" applyFont="1" applyAlignment="1">
      <alignment vertical="center"/>
    </xf>
    <xf numFmtId="38" fontId="16" fillId="0" borderId="2" xfId="0" applyNumberFormat="1" applyFont="1" applyBorder="1" applyAlignment="1">
      <alignment horizontal="center" vertical="center" wrapText="1"/>
    </xf>
    <xf numFmtId="38" fontId="26" fillId="0" borderId="0" xfId="0" applyNumberFormat="1" applyFont="1" applyAlignment="1">
      <alignment horizontal="left"/>
    </xf>
    <xf numFmtId="38" fontId="11" fillId="0" borderId="0" xfId="0" applyNumberFormat="1" applyFont="1" applyAlignment="1">
      <alignment vertical="center"/>
    </xf>
    <xf numFmtId="38" fontId="12" fillId="0" borderId="0" xfId="0" applyNumberFormat="1" applyFont="1" applyAlignment="1">
      <alignment vertical="center"/>
    </xf>
    <xf numFmtId="38" fontId="29" fillId="0" borderId="0" xfId="0" applyNumberFormat="1" applyFont="1" applyAlignment="1">
      <alignment horizontal="left"/>
    </xf>
    <xf numFmtId="38" fontId="14" fillId="0" borderId="2" xfId="0" applyNumberFormat="1" applyFont="1" applyBorder="1" applyAlignment="1">
      <alignment horizontal="center" vertical="center" wrapText="1"/>
    </xf>
    <xf numFmtId="38" fontId="14" fillId="0" borderId="2" xfId="0" applyNumberFormat="1" applyFont="1" applyBorder="1" applyAlignment="1">
      <alignment horizontal="center" vertical="center"/>
    </xf>
    <xf numFmtId="38" fontId="12" fillId="0" borderId="3" xfId="0" applyNumberFormat="1" applyFont="1" applyBorder="1" applyAlignment="1">
      <alignment horizontal="center" vertical="center"/>
    </xf>
    <xf numFmtId="38" fontId="20" fillId="0" borderId="0" xfId="0" applyNumberFormat="1" applyFont="1" applyAlignment="1">
      <alignment horizontal="right" vertical="center" readingOrder="2"/>
    </xf>
    <xf numFmtId="38" fontId="11" fillId="0" borderId="3" xfId="0" applyNumberFormat="1" applyFont="1" applyBorder="1" applyAlignment="1">
      <alignment horizontal="center" vertical="center"/>
    </xf>
    <xf numFmtId="38" fontId="14" fillId="0" borderId="0" xfId="0" applyNumberFormat="1" applyFont="1" applyAlignment="1">
      <alignment horizontal="center" vertical="center"/>
    </xf>
    <xf numFmtId="38" fontId="14" fillId="0" borderId="0" xfId="0" applyNumberFormat="1" applyFont="1" applyAlignment="1">
      <alignment horizontal="left"/>
    </xf>
    <xf numFmtId="38" fontId="26" fillId="0" borderId="0" xfId="0" applyNumberFormat="1" applyFont="1" applyAlignment="1">
      <alignment horizontal="center"/>
    </xf>
    <xf numFmtId="38" fontId="11" fillId="0" borderId="0" xfId="0" quotePrefix="1" applyNumberFormat="1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2" fillId="0" borderId="0" xfId="0" applyNumberFormat="1" applyFont="1" applyAlignment="1">
      <alignment horizontal="right" vertical="center"/>
    </xf>
    <xf numFmtId="38" fontId="16" fillId="0" borderId="2" xfId="0" applyNumberFormat="1" applyFont="1" applyBorder="1" applyAlignment="1">
      <alignment horizontal="center"/>
    </xf>
    <xf numFmtId="38" fontId="19" fillId="0" borderId="0" xfId="0" applyNumberFormat="1" applyFont="1" applyAlignment="1">
      <alignment vertical="center"/>
    </xf>
    <xf numFmtId="38" fontId="1" fillId="0" borderId="0" xfId="0" applyNumberFormat="1" applyFont="1" applyAlignment="1">
      <alignment horizontal="center" vertical="center"/>
    </xf>
    <xf numFmtId="38" fontId="20" fillId="0" borderId="0" xfId="0" applyNumberFormat="1" applyFont="1" applyAlignment="1">
      <alignment vertical="center"/>
    </xf>
    <xf numFmtId="38" fontId="18" fillId="0" borderId="0" xfId="0" applyNumberFormat="1" applyFont="1"/>
    <xf numFmtId="38" fontId="11" fillId="0" borderId="5" xfId="0" applyNumberFormat="1" applyFont="1" applyBorder="1" applyAlignment="1">
      <alignment horizontal="center" vertical="center"/>
    </xf>
    <xf numFmtId="38" fontId="19" fillId="0" borderId="0" xfId="0" applyNumberFormat="1" applyFont="1" applyAlignment="1">
      <alignment horizontal="center" vertical="center"/>
    </xf>
    <xf numFmtId="38" fontId="23" fillId="0" borderId="0" xfId="0" applyNumberFormat="1" applyFont="1" applyAlignment="1">
      <alignment horizontal="left"/>
    </xf>
    <xf numFmtId="38" fontId="15" fillId="0" borderId="0" xfId="0" applyNumberFormat="1" applyFont="1" applyAlignment="1">
      <alignment horizontal="left"/>
    </xf>
    <xf numFmtId="38" fontId="4" fillId="0" borderId="0" xfId="0" applyNumberFormat="1" applyFont="1" applyAlignment="1">
      <alignment vertical="top"/>
    </xf>
    <xf numFmtId="38" fontId="3" fillId="0" borderId="0" xfId="0" applyNumberFormat="1" applyFont="1" applyAlignment="1">
      <alignment vertical="top"/>
    </xf>
    <xf numFmtId="38" fontId="11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38" fontId="11" fillId="0" borderId="6" xfId="0" applyNumberFormat="1" applyFont="1" applyBorder="1" applyAlignment="1">
      <alignment horizontal="right" vertical="center"/>
    </xf>
    <xf numFmtId="38" fontId="11" fillId="0" borderId="0" xfId="0" applyNumberFormat="1" applyFont="1" applyAlignment="1">
      <alignment vertical="top"/>
    </xf>
    <xf numFmtId="38" fontId="11" fillId="0" borderId="6" xfId="0" applyNumberFormat="1" applyFont="1" applyBorder="1" applyAlignment="1">
      <alignment horizontal="center" vertical="center"/>
    </xf>
    <xf numFmtId="38" fontId="12" fillId="0" borderId="5" xfId="0" applyNumberFormat="1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/>
    </xf>
    <xf numFmtId="3" fontId="11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top"/>
    </xf>
    <xf numFmtId="3" fontId="11" fillId="0" borderId="3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38" fontId="32" fillId="0" borderId="0" xfId="0" applyNumberFormat="1" applyFont="1" applyAlignment="1">
      <alignment horizontal="left"/>
    </xf>
    <xf numFmtId="4" fontId="0" fillId="0" borderId="0" xfId="0" applyNumberFormat="1" applyAlignment="1">
      <alignment horizontal="center" vertical="center"/>
    </xf>
    <xf numFmtId="40" fontId="11" fillId="0" borderId="0" xfId="0" applyNumberFormat="1" applyFont="1" applyAlignment="1">
      <alignment horizontal="center" vertical="center"/>
    </xf>
    <xf numFmtId="40" fontId="11" fillId="0" borderId="3" xfId="0" applyNumberFormat="1" applyFont="1" applyBorder="1" applyAlignment="1">
      <alignment horizontal="center" vertical="center"/>
    </xf>
    <xf numFmtId="40" fontId="11" fillId="0" borderId="2" xfId="0" applyNumberFormat="1" applyFont="1" applyBorder="1" applyAlignment="1">
      <alignment horizontal="center" vertical="center"/>
    </xf>
    <xf numFmtId="9" fontId="11" fillId="0" borderId="0" xfId="0" applyNumberFormat="1" applyFont="1" applyAlignment="1">
      <alignment horizontal="center" vertical="center"/>
    </xf>
    <xf numFmtId="9" fontId="12" fillId="0" borderId="4" xfId="0" applyNumberFormat="1" applyFont="1" applyBorder="1" applyAlignment="1">
      <alignment horizontal="center" vertical="center"/>
    </xf>
    <xf numFmtId="0" fontId="33" fillId="0" borderId="0" xfId="0" applyFont="1"/>
    <xf numFmtId="0" fontId="35" fillId="0" borderId="0" xfId="1" applyFont="1"/>
    <xf numFmtId="0" fontId="36" fillId="2" borderId="8" xfId="1" applyFont="1" applyFill="1" applyBorder="1" applyAlignment="1">
      <alignment horizontal="center" vertical="center"/>
    </xf>
    <xf numFmtId="0" fontId="36" fillId="2" borderId="9" xfId="1" applyFont="1" applyFill="1" applyBorder="1" applyAlignment="1">
      <alignment horizontal="center" vertical="center"/>
    </xf>
    <xf numFmtId="0" fontId="36" fillId="2" borderId="9" xfId="1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/>
    </xf>
    <xf numFmtId="37" fontId="10" fillId="0" borderId="11" xfId="1" applyNumberFormat="1" applyFont="1" applyBorder="1" applyAlignment="1">
      <alignment horizontal="center" vertical="center"/>
    </xf>
    <xf numFmtId="49" fontId="10" fillId="0" borderId="10" xfId="1" applyNumberFormat="1" applyFont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/>
    </xf>
    <xf numFmtId="37" fontId="12" fillId="0" borderId="4" xfId="0" applyNumberFormat="1" applyFont="1" applyBorder="1" applyAlignment="1">
      <alignment horizontal="center" vertical="center"/>
    </xf>
    <xf numFmtId="9" fontId="10" fillId="0" borderId="10" xfId="2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1" fontId="12" fillId="0" borderId="4" xfId="0" applyNumberFormat="1" applyFont="1" applyBorder="1" applyAlignment="1">
      <alignment horizontal="center" vertical="center"/>
    </xf>
    <xf numFmtId="37" fontId="31" fillId="0" borderId="0" xfId="1" applyNumberFormat="1" applyFont="1" applyAlignment="1">
      <alignment horizontal="center" vertical="center"/>
    </xf>
    <xf numFmtId="0" fontId="8" fillId="0" borderId="0" xfId="1" applyFont="1"/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 readingOrder="2"/>
    </xf>
    <xf numFmtId="0" fontId="21" fillId="0" borderId="0" xfId="0" applyFont="1" applyAlignment="1">
      <alignment horizontal="left"/>
    </xf>
    <xf numFmtId="38" fontId="14" fillId="0" borderId="2" xfId="0" applyNumberFormat="1" applyFont="1" applyBorder="1" applyAlignment="1">
      <alignment horizontal="center" vertical="center"/>
    </xf>
    <xf numFmtId="38" fontId="14" fillId="0" borderId="0" xfId="0" applyNumberFormat="1" applyFont="1" applyAlignment="1">
      <alignment horizontal="center" vertical="center"/>
    </xf>
    <xf numFmtId="38" fontId="18" fillId="0" borderId="2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38" fontId="16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38" fontId="16" fillId="0" borderId="2" xfId="0" applyNumberFormat="1" applyFont="1" applyBorder="1" applyAlignment="1">
      <alignment horizontal="center"/>
    </xf>
    <xf numFmtId="38" fontId="20" fillId="0" borderId="0" xfId="0" applyNumberFormat="1" applyFont="1" applyAlignment="1">
      <alignment horizontal="right" vertical="center"/>
    </xf>
    <xf numFmtId="38" fontId="18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/>
    </xf>
    <xf numFmtId="38" fontId="20" fillId="0" borderId="0" xfId="0" applyNumberFormat="1" applyFont="1" applyAlignment="1">
      <alignment horizontal="left"/>
    </xf>
    <xf numFmtId="38" fontId="20" fillId="0" borderId="0" xfId="0" applyNumberFormat="1" applyFont="1" applyAlignment="1">
      <alignment horizontal="right" vertical="center" readingOrder="2"/>
    </xf>
    <xf numFmtId="37" fontId="34" fillId="0" borderId="0" xfId="0" applyNumberFormat="1" applyFont="1" applyAlignment="1">
      <alignment horizontal="center" vertical="center"/>
    </xf>
    <xf numFmtId="164" fontId="34" fillId="0" borderId="0" xfId="1" applyNumberFormat="1" applyFont="1" applyAlignment="1">
      <alignment horizontal="right" vertical="center" readingOrder="2"/>
    </xf>
    <xf numFmtId="38" fontId="16" fillId="0" borderId="1" xfId="0" applyNumberFormat="1" applyFont="1" applyBorder="1" applyAlignment="1">
      <alignment horizontal="center" vertical="center"/>
    </xf>
    <xf numFmtId="38" fontId="20" fillId="0" borderId="0" xfId="0" applyNumberFormat="1" applyFont="1" applyAlignment="1">
      <alignment horizontal="left" readingOrder="2"/>
    </xf>
    <xf numFmtId="38" fontId="20" fillId="0" borderId="0" xfId="0" applyNumberFormat="1" applyFont="1" applyAlignment="1">
      <alignment horizontal="center" vertical="center"/>
    </xf>
    <xf numFmtId="38" fontId="14" fillId="0" borderId="1" xfId="0" applyNumberFormat="1" applyFont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9ED16A4E-3D9C-4F3E-86F8-178830342126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773906</xdr:colOff>
      <xdr:row>2</xdr:row>
      <xdr:rowOff>273842</xdr:rowOff>
    </xdr:from>
    <xdr:to>
      <xdr:col>6</xdr:col>
      <xdr:colOff>404812</xdr:colOff>
      <xdr:row>20</xdr:row>
      <xdr:rowOff>119063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2C9F251-7E28-57A1-EFA6-D5DD135A8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5421594" y="869155"/>
          <a:ext cx="4095750" cy="4226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F0D5-02BB-4B2E-AC54-E288FCB47B47}">
  <sheetPr>
    <pageSetUpPr fitToPage="1"/>
  </sheetPr>
  <dimension ref="A1:V36"/>
  <sheetViews>
    <sheetView rightToLeft="1" tabSelected="1" view="pageBreakPreview" topLeftCell="A12" zoomScaleNormal="100" zoomScaleSheetLayoutView="100" workbookViewId="0">
      <selection activeCell="A25" sqref="A25:H25"/>
    </sheetView>
  </sheetViews>
  <sheetFormatPr defaultColWidth="9.140625" defaultRowHeight="18.75" x14ac:dyDescent="0.45"/>
  <cols>
    <col min="1" max="1" width="3.7109375" style="3" customWidth="1"/>
    <col min="2" max="8" width="13.42578125" style="3" customWidth="1"/>
    <col min="9" max="9" width="9.140625" style="3"/>
    <col min="10" max="10" width="12.42578125" style="3" bestFit="1" customWidth="1"/>
    <col min="11" max="16384" width="9.140625" style="3"/>
  </cols>
  <sheetData>
    <row r="1" spans="1:22" s="2" customFormat="1" ht="24" x14ac:dyDescent="0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s="2" customFormat="1" ht="22.5" x14ac:dyDescent="0.55000000000000004"/>
    <row r="3" spans="1:22" s="2" customFormat="1" ht="22.5" x14ac:dyDescent="0.55000000000000004"/>
    <row r="4" spans="1:22" s="2" customFormat="1" ht="22.5" x14ac:dyDescent="0.55000000000000004"/>
    <row r="24" spans="1:8" ht="37.5" customHeight="1" x14ac:dyDescent="0.65">
      <c r="A24" s="118" t="s">
        <v>157</v>
      </c>
      <c r="B24" s="119"/>
      <c r="C24" s="119"/>
      <c r="D24" s="119"/>
      <c r="E24" s="119"/>
      <c r="F24" s="119"/>
      <c r="G24" s="119"/>
      <c r="H24" s="119"/>
    </row>
    <row r="25" spans="1:8" ht="37.5" customHeight="1" x14ac:dyDescent="0.65">
      <c r="A25" s="118" t="s">
        <v>72</v>
      </c>
      <c r="B25" s="119"/>
      <c r="C25" s="119"/>
      <c r="D25" s="119"/>
      <c r="E25" s="119"/>
      <c r="F25" s="119"/>
      <c r="G25" s="119"/>
      <c r="H25" s="119"/>
    </row>
    <row r="26" spans="1:8" ht="37.5" customHeight="1" x14ac:dyDescent="0.65">
      <c r="A26" s="118" t="s">
        <v>73</v>
      </c>
      <c r="B26" s="119"/>
      <c r="C26" s="119"/>
      <c r="D26" s="119"/>
      <c r="E26" s="119"/>
      <c r="F26" s="119"/>
      <c r="G26" s="119"/>
      <c r="H26" s="119"/>
    </row>
    <row r="27" spans="1:8" ht="37.5" customHeight="1" x14ac:dyDescent="0.65">
      <c r="A27" s="118" t="s">
        <v>149</v>
      </c>
      <c r="B27" s="119"/>
      <c r="C27" s="119"/>
      <c r="D27" s="119"/>
      <c r="E27" s="119"/>
      <c r="F27" s="119"/>
      <c r="G27" s="119"/>
      <c r="H27" s="119"/>
    </row>
    <row r="32" spans="1:8" s="4" customFormat="1" ht="22.5" x14ac:dyDescent="0.45">
      <c r="B32" s="3"/>
      <c r="C32" s="3"/>
      <c r="D32" s="3"/>
      <c r="E32" s="3"/>
      <c r="F32" s="3"/>
      <c r="G32" s="3"/>
      <c r="H32" s="3"/>
    </row>
    <row r="33" spans="1:8" s="4" customFormat="1" ht="22.5" x14ac:dyDescent="0.45">
      <c r="B33" s="3"/>
      <c r="C33" s="3"/>
      <c r="D33" s="3"/>
      <c r="E33" s="3"/>
      <c r="F33" s="3"/>
      <c r="G33" s="3"/>
      <c r="H33" s="3"/>
    </row>
    <row r="36" spans="1:8" x14ac:dyDescent="0.45">
      <c r="A36" s="3" t="s">
        <v>74</v>
      </c>
    </row>
  </sheetData>
  <mergeCells count="4">
    <mergeCell ref="A24:H24"/>
    <mergeCell ref="A25:H25"/>
    <mergeCell ref="A26:H26"/>
    <mergeCell ref="A27:H27"/>
  </mergeCells>
  <pageMargins left="0.7" right="0.7" top="0.75" bottom="0.75" header="0.3" footer="0.3"/>
  <pageSetup paperSize="9" scale="9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6"/>
  <sheetViews>
    <sheetView rightToLeft="1" view="pageBreakPreview" zoomScale="80" zoomScaleNormal="100" zoomScaleSheetLayoutView="80" workbookViewId="0">
      <selection activeCell="A15" sqref="A15:XFD16"/>
    </sheetView>
  </sheetViews>
  <sheetFormatPr defaultColWidth="9.140625" defaultRowHeight="15.75" x14ac:dyDescent="0.4"/>
  <cols>
    <col min="1" max="1" width="40.28515625" style="47" customWidth="1"/>
    <col min="2" max="2" width="1.42578125" style="47" customWidth="1"/>
    <col min="3" max="3" width="39.7109375" style="47" bestFit="1" customWidth="1"/>
    <col min="4" max="4" width="1.42578125" style="19" customWidth="1"/>
    <col min="5" max="5" width="34.42578125" style="19" bestFit="1" customWidth="1"/>
    <col min="6" max="6" width="1.42578125" style="19" customWidth="1"/>
    <col min="7" max="7" width="39.7109375" style="47" bestFit="1" customWidth="1"/>
    <col min="8" max="8" width="1.42578125" style="19" customWidth="1"/>
    <col min="9" max="9" width="34.42578125" style="19" bestFit="1" customWidth="1"/>
    <col min="10" max="10" width="1.42578125" style="19" customWidth="1"/>
    <col min="11" max="16384" width="9.140625" style="19"/>
  </cols>
  <sheetData>
    <row r="1" spans="1:9" ht="39.75" customHeight="1" x14ac:dyDescent="0.4">
      <c r="A1" s="122" t="str">
        <f>درآمد!A1</f>
        <v>صندوق سرمایه گذاری بخشی افق دماوند</v>
      </c>
      <c r="B1" s="122"/>
      <c r="C1" s="122"/>
      <c r="D1" s="122"/>
      <c r="E1" s="122"/>
      <c r="F1" s="122"/>
      <c r="G1" s="122"/>
      <c r="H1" s="122"/>
      <c r="I1" s="122"/>
    </row>
    <row r="2" spans="1:9" ht="39.75" customHeight="1" x14ac:dyDescent="0.4">
      <c r="A2" s="122" t="str">
        <f>درآمد!A2</f>
        <v>صورت وضعیت درآمدها</v>
      </c>
      <c r="B2" s="122"/>
      <c r="C2" s="122"/>
      <c r="D2" s="122"/>
      <c r="E2" s="122"/>
      <c r="F2" s="122"/>
      <c r="G2" s="122"/>
      <c r="H2" s="122"/>
      <c r="I2" s="122"/>
    </row>
    <row r="3" spans="1:9" ht="39.75" customHeight="1" x14ac:dyDescent="0.4">
      <c r="A3" s="122" t="str">
        <f>درآمد!A3</f>
        <v>دوره یک ماهه منتهی به 31 فروردین 1405</v>
      </c>
      <c r="B3" s="122"/>
      <c r="C3" s="122"/>
      <c r="D3" s="122"/>
      <c r="E3" s="122"/>
      <c r="F3" s="122"/>
      <c r="G3" s="122"/>
      <c r="H3" s="122"/>
      <c r="I3" s="122"/>
    </row>
    <row r="4" spans="1:9" ht="39.75" customHeight="1" x14ac:dyDescent="0.4"/>
    <row r="5" spans="1:9" ht="39.75" customHeight="1" x14ac:dyDescent="0.4">
      <c r="A5" s="123" t="s">
        <v>127</v>
      </c>
      <c r="B5" s="123"/>
      <c r="C5" s="123"/>
      <c r="D5" s="123"/>
      <c r="E5" s="123"/>
      <c r="F5" s="123"/>
      <c r="G5" s="123"/>
      <c r="H5" s="123"/>
      <c r="I5" s="123"/>
    </row>
    <row r="6" spans="1:9" ht="39.75" customHeight="1" x14ac:dyDescent="0.85">
      <c r="A6" s="33"/>
      <c r="B6" s="33"/>
      <c r="C6" s="129" t="s">
        <v>80</v>
      </c>
      <c r="D6" s="129"/>
      <c r="E6" s="129"/>
      <c r="F6" s="129"/>
      <c r="G6" s="129"/>
      <c r="H6" s="129"/>
      <c r="I6" s="129"/>
    </row>
    <row r="7" spans="1:9" ht="39.75" customHeight="1" thickBot="1" x14ac:dyDescent="0.8">
      <c r="C7" s="137" t="str">
        <f>'2-1'!C7</f>
        <v>طی فروردین ماه</v>
      </c>
      <c r="D7" s="137"/>
      <c r="E7" s="137"/>
      <c r="F7" s="22"/>
      <c r="G7" s="137" t="str">
        <f>'2-1'!M7</f>
        <v>از ابتدای سال مالی تا پایان فروردین ماه</v>
      </c>
      <c r="H7" s="137"/>
      <c r="I7" s="137"/>
    </row>
    <row r="8" spans="1:9" ht="39.75" customHeight="1" x14ac:dyDescent="0.65">
      <c r="A8" s="126" t="s">
        <v>63</v>
      </c>
      <c r="C8" s="62" t="s">
        <v>64</v>
      </c>
      <c r="D8" s="31"/>
      <c r="E8" s="120" t="s">
        <v>65</v>
      </c>
      <c r="F8" s="31"/>
      <c r="G8" s="62" t="s">
        <v>64</v>
      </c>
      <c r="H8" s="31"/>
      <c r="I8" s="120" t="s">
        <v>65</v>
      </c>
    </row>
    <row r="9" spans="1:9" ht="39.75" customHeight="1" thickBot="1" x14ac:dyDescent="0.7">
      <c r="A9" s="125"/>
      <c r="C9" s="58" t="s">
        <v>129</v>
      </c>
      <c r="D9" s="31"/>
      <c r="E9" s="121"/>
      <c r="F9" s="31"/>
      <c r="G9" s="58" t="s">
        <v>129</v>
      </c>
      <c r="H9" s="31"/>
      <c r="I9" s="121"/>
    </row>
    <row r="10" spans="1:9" ht="39.75" customHeight="1" x14ac:dyDescent="0.4">
      <c r="A10" s="54" t="s">
        <v>90</v>
      </c>
      <c r="C10" s="38">
        <v>118665</v>
      </c>
      <c r="D10" s="24"/>
      <c r="E10" s="14">
        <f>C10/$C$13</f>
        <v>0.11279095961424949</v>
      </c>
      <c r="F10" s="24"/>
      <c r="G10" s="38">
        <v>118665</v>
      </c>
      <c r="H10" s="24"/>
      <c r="I10" s="14">
        <f>G10/$G$13</f>
        <v>0.11279095961424949</v>
      </c>
    </row>
    <row r="11" spans="1:9" ht="39.75" customHeight="1" x14ac:dyDescent="0.4">
      <c r="A11" s="54" t="s">
        <v>92</v>
      </c>
      <c r="C11" s="38">
        <v>931369</v>
      </c>
      <c r="D11" s="24"/>
      <c r="E11" s="14">
        <f>C11/$C$13</f>
        <v>0.88526527000348831</v>
      </c>
      <c r="F11" s="24"/>
      <c r="G11" s="38">
        <v>931369</v>
      </c>
      <c r="H11" s="24"/>
      <c r="I11" s="14">
        <f>G11/$G$13</f>
        <v>0.88526527000348831</v>
      </c>
    </row>
    <row r="12" spans="1:9" ht="39.75" customHeight="1" thickBot="1" x14ac:dyDescent="0.45">
      <c r="A12" s="54" t="s">
        <v>124</v>
      </c>
      <c r="C12" s="41">
        <v>2045</v>
      </c>
      <c r="D12" s="24"/>
      <c r="E12" s="15">
        <f>C12/$C$13</f>
        <v>1.9437703822621686E-3</v>
      </c>
      <c r="F12" s="24"/>
      <c r="G12" s="41">
        <v>2045</v>
      </c>
      <c r="H12" s="24"/>
      <c r="I12" s="15">
        <f>G12/$G$13</f>
        <v>1.9437703822621686E-3</v>
      </c>
    </row>
    <row r="13" spans="1:9" ht="39.75" customHeight="1" thickBot="1" x14ac:dyDescent="0.45">
      <c r="A13" s="54" t="s">
        <v>34</v>
      </c>
      <c r="C13" s="59">
        <f>SUM(C10:C12)</f>
        <v>1052079</v>
      </c>
      <c r="D13" s="26"/>
      <c r="E13" s="29">
        <f>SUM(E10:E12)</f>
        <v>0.99999999999999989</v>
      </c>
      <c r="F13" s="26"/>
      <c r="G13" s="59">
        <f>SUM(G10:G12)</f>
        <v>1052079</v>
      </c>
      <c r="H13" s="26"/>
      <c r="I13" s="29">
        <f>SUM(I10:I12)</f>
        <v>0.99999999999999989</v>
      </c>
    </row>
    <row r="14" spans="1:9" ht="16.5" thickTop="1" x14ac:dyDescent="0.4"/>
    <row r="15" spans="1:9" ht="22.5" hidden="1" x14ac:dyDescent="0.4">
      <c r="C15" s="38">
        <f>'سود سپرده بانکی'!C12</f>
        <v>1052079</v>
      </c>
      <c r="D15" s="25"/>
      <c r="E15" s="25"/>
      <c r="F15" s="25"/>
      <c r="G15" s="38">
        <f>'سود سپرده بانکی'!I12</f>
        <v>1052079</v>
      </c>
      <c r="H15" s="25"/>
      <c r="I15" s="25"/>
    </row>
    <row r="16" spans="1:9" ht="22.5" hidden="1" x14ac:dyDescent="0.4">
      <c r="C16" s="38">
        <f>C15-C13</f>
        <v>0</v>
      </c>
      <c r="D16" s="25"/>
      <c r="E16" s="25"/>
      <c r="F16" s="25"/>
      <c r="G16" s="38">
        <f>G15-G13</f>
        <v>0</v>
      </c>
      <c r="H16" s="25"/>
      <c r="I16" s="25"/>
    </row>
  </sheetData>
  <mergeCells count="10">
    <mergeCell ref="A1:I1"/>
    <mergeCell ref="A2:I2"/>
    <mergeCell ref="A3:I3"/>
    <mergeCell ref="A8:A9"/>
    <mergeCell ref="E8:E9"/>
    <mergeCell ref="I8:I9"/>
    <mergeCell ref="C6:I6"/>
    <mergeCell ref="A5:I5"/>
    <mergeCell ref="C7:E7"/>
    <mergeCell ref="G7:I7"/>
  </mergeCells>
  <pageMargins left="0.39" right="0.39" top="0.39" bottom="0.39" header="0" footer="0"/>
  <pageSetup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12"/>
  <sheetViews>
    <sheetView rightToLeft="1" view="pageBreakPreview" zoomScaleNormal="100" zoomScaleSheetLayoutView="100" workbookViewId="0">
      <selection activeCell="A11" sqref="A11:XFD12"/>
    </sheetView>
  </sheetViews>
  <sheetFormatPr defaultColWidth="9.140625" defaultRowHeight="15.75" x14ac:dyDescent="0.4"/>
  <cols>
    <col min="1" max="1" width="46.7109375" style="47" customWidth="1"/>
    <col min="2" max="2" width="1.28515625" style="47" customWidth="1"/>
    <col min="3" max="3" width="47.5703125" style="47" customWidth="1"/>
    <col min="4" max="4" width="2" style="47" customWidth="1"/>
    <col min="5" max="5" width="48.140625" style="47" bestFit="1" customWidth="1"/>
    <col min="6" max="6" width="2" style="47" customWidth="1"/>
    <col min="7" max="16384" width="9.140625" style="47"/>
  </cols>
  <sheetData>
    <row r="1" spans="1:5" ht="39" customHeight="1" x14ac:dyDescent="0.4">
      <c r="A1" s="140" t="str">
        <f>درآمد!A1</f>
        <v>صندوق سرمایه گذاری بخشی افق دماوند</v>
      </c>
      <c r="B1" s="140"/>
      <c r="C1" s="140"/>
      <c r="D1" s="140"/>
      <c r="E1" s="140"/>
    </row>
    <row r="2" spans="1:5" ht="39" customHeight="1" x14ac:dyDescent="0.4">
      <c r="A2" s="140" t="str">
        <f>درآمد!A2</f>
        <v>صورت وضعیت درآمدها</v>
      </c>
      <c r="B2" s="140"/>
      <c r="C2" s="140"/>
      <c r="D2" s="140"/>
      <c r="E2" s="140"/>
    </row>
    <row r="3" spans="1:5" ht="39" customHeight="1" x14ac:dyDescent="0.4">
      <c r="A3" s="140" t="str">
        <f>درآمد!A3</f>
        <v>دوره یک ماهه منتهی به 31 فروردین 1405</v>
      </c>
      <c r="B3" s="140"/>
      <c r="C3" s="140"/>
      <c r="D3" s="140"/>
      <c r="E3" s="140"/>
    </row>
    <row r="4" spans="1:5" ht="39" customHeight="1" x14ac:dyDescent="0.4"/>
    <row r="5" spans="1:5" ht="39" customHeight="1" x14ac:dyDescent="0.4">
      <c r="A5" s="143" t="s">
        <v>128</v>
      </c>
      <c r="B5" s="143"/>
      <c r="C5" s="143"/>
      <c r="D5" s="143"/>
      <c r="E5" s="143"/>
    </row>
    <row r="6" spans="1:5" ht="39" customHeight="1" x14ac:dyDescent="0.85">
      <c r="A6" s="33"/>
      <c r="B6" s="33"/>
      <c r="C6" s="142" t="s">
        <v>80</v>
      </c>
      <c r="D6" s="142"/>
      <c r="E6" s="142"/>
    </row>
    <row r="7" spans="1:5" ht="39" customHeight="1" thickBot="1" x14ac:dyDescent="0.7">
      <c r="A7" s="35" t="s">
        <v>58</v>
      </c>
      <c r="B7" s="53"/>
      <c r="C7" s="35" t="str">
        <f>'2-3'!C7</f>
        <v>طی فروردین ماه</v>
      </c>
      <c r="D7" s="53"/>
      <c r="E7" s="35" t="str">
        <f>'2-3'!G7</f>
        <v>از ابتدای سال مالی تا پایان فروردین ماه</v>
      </c>
    </row>
    <row r="8" spans="1:5" ht="39" customHeight="1" thickBot="1" x14ac:dyDescent="0.45">
      <c r="A8" s="54" t="s">
        <v>93</v>
      </c>
      <c r="C8" s="41">
        <v>71476655</v>
      </c>
      <c r="D8" s="38"/>
      <c r="E8" s="41">
        <v>71476655</v>
      </c>
    </row>
    <row r="9" spans="1:5" ht="39" customHeight="1" thickBot="1" x14ac:dyDescent="0.45">
      <c r="A9" s="55" t="s">
        <v>34</v>
      </c>
      <c r="C9" s="59">
        <f>SUM(C8:C8)</f>
        <v>71476655</v>
      </c>
      <c r="D9" s="45"/>
      <c r="E9" s="59">
        <f>SUM(E8:E8)</f>
        <v>71476655</v>
      </c>
    </row>
    <row r="10" spans="1:5" ht="16.5" thickTop="1" x14ac:dyDescent="0.4"/>
    <row r="11" spans="1:5" ht="22.5" hidden="1" x14ac:dyDescent="0.4">
      <c r="C11" s="38">
        <v>71476655</v>
      </c>
      <c r="E11" s="38">
        <v>71476655</v>
      </c>
    </row>
    <row r="12" spans="1:5" ht="22.5" hidden="1" x14ac:dyDescent="0.4">
      <c r="C12" s="38">
        <f>C11-C9</f>
        <v>0</v>
      </c>
      <c r="E12" s="38">
        <f>E11-E9</f>
        <v>0</v>
      </c>
    </row>
  </sheetData>
  <sortState xmlns:xlrd2="http://schemas.microsoft.com/office/spreadsheetml/2017/richdata2" ref="A8:E8">
    <sortCondition descending="1" ref="E8"/>
  </sortState>
  <mergeCells count="5">
    <mergeCell ref="A1:E1"/>
    <mergeCell ref="A2:E2"/>
    <mergeCell ref="A3:E3"/>
    <mergeCell ref="C6:E6"/>
    <mergeCell ref="A5:E5"/>
  </mergeCells>
  <pageMargins left="0.39" right="0.39" top="0.39" bottom="0.39" header="0" footer="0"/>
  <pageSetup scale="9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85A1-479F-4F54-B062-D5A1639A9FC8}">
  <sheetPr>
    <pageSetUpPr fitToPage="1"/>
  </sheetPr>
  <dimension ref="A1:I8"/>
  <sheetViews>
    <sheetView rightToLeft="1" view="pageBreakPreview" zoomScaleNormal="100" zoomScaleSheetLayoutView="100" workbookViewId="0">
      <selection activeCell="F13" sqref="F13"/>
    </sheetView>
  </sheetViews>
  <sheetFormatPr defaultColWidth="9.140625" defaultRowHeight="15.75" x14ac:dyDescent="0.4"/>
  <cols>
    <col min="1" max="1" width="17.85546875" style="47" bestFit="1" customWidth="1"/>
    <col min="2" max="2" width="14.85546875" style="47" bestFit="1" customWidth="1"/>
    <col min="3" max="3" width="48" style="47" bestFit="1" customWidth="1"/>
    <col min="4" max="4" width="12.5703125" style="47" bestFit="1" customWidth="1"/>
    <col min="5" max="5" width="22.5703125" style="47" bestFit="1" customWidth="1"/>
    <col min="6" max="6" width="48.85546875" style="47" customWidth="1"/>
    <col min="7" max="7" width="15" style="47" bestFit="1" customWidth="1"/>
    <col min="8" max="8" width="20.7109375" style="47" customWidth="1"/>
    <col min="9" max="9" width="47.28515625" style="47" customWidth="1"/>
    <col min="10" max="16384" width="9.140625" style="47"/>
  </cols>
  <sheetData>
    <row r="1" spans="1:9" ht="39" customHeight="1" x14ac:dyDescent="0.4">
      <c r="A1" s="144" t="str">
        <f>'2-4'!A1</f>
        <v>صندوق سرمایه گذاری بخشی افق دماوند</v>
      </c>
      <c r="B1" s="144"/>
      <c r="C1" s="144"/>
      <c r="D1" s="144"/>
      <c r="E1" s="144"/>
      <c r="F1" s="144"/>
      <c r="G1" s="144"/>
      <c r="H1" s="144"/>
      <c r="I1" s="144"/>
    </row>
    <row r="2" spans="1:9" ht="39" customHeight="1" x14ac:dyDescent="0.4">
      <c r="A2" s="144" t="str">
        <f>'2-4'!A2</f>
        <v>صورت وضعیت درآمدها</v>
      </c>
      <c r="B2" s="144"/>
      <c r="C2" s="144"/>
      <c r="D2" s="144"/>
      <c r="E2" s="144"/>
      <c r="F2" s="144"/>
      <c r="G2" s="144"/>
      <c r="H2" s="144"/>
      <c r="I2" s="144"/>
    </row>
    <row r="3" spans="1:9" ht="39" customHeight="1" x14ac:dyDescent="0.4">
      <c r="A3" s="144" t="str">
        <f>'2-4'!A3</f>
        <v>دوره یک ماهه منتهی به 31 فروردین 1405</v>
      </c>
      <c r="B3" s="144"/>
      <c r="C3" s="144"/>
      <c r="D3" s="144"/>
      <c r="E3" s="144"/>
      <c r="F3" s="144"/>
      <c r="G3" s="144"/>
      <c r="H3" s="144"/>
      <c r="I3" s="144"/>
    </row>
    <row r="4" spans="1:9" ht="39" customHeight="1" x14ac:dyDescent="0.45">
      <c r="A4" s="103"/>
      <c r="B4" s="103"/>
      <c r="C4" s="103"/>
      <c r="D4" s="103"/>
      <c r="E4" s="103"/>
      <c r="F4" s="103"/>
      <c r="G4" s="103"/>
      <c r="H4" s="103"/>
      <c r="I4" s="103"/>
    </row>
    <row r="5" spans="1:9" ht="39" customHeight="1" x14ac:dyDescent="0.4">
      <c r="A5" s="145" t="s">
        <v>147</v>
      </c>
      <c r="B5" s="145"/>
      <c r="C5" s="145"/>
      <c r="D5" s="145"/>
      <c r="E5" s="145"/>
      <c r="F5" s="145"/>
      <c r="G5" s="145"/>
      <c r="H5" s="145"/>
      <c r="I5" s="145"/>
    </row>
    <row r="6" spans="1:9" ht="18.75" thickBot="1" x14ac:dyDescent="0.5">
      <c r="A6" s="104"/>
      <c r="B6" s="104"/>
      <c r="C6" s="104"/>
      <c r="D6" s="104"/>
      <c r="E6" s="104"/>
      <c r="F6" s="104"/>
      <c r="G6" s="104"/>
      <c r="H6" s="104"/>
      <c r="I6" s="104"/>
    </row>
    <row r="7" spans="1:9" ht="52.5" x14ac:dyDescent="0.4">
      <c r="A7" s="105" t="s">
        <v>137</v>
      </c>
      <c r="B7" s="106" t="s">
        <v>138</v>
      </c>
      <c r="C7" s="106" t="s">
        <v>139</v>
      </c>
      <c r="D7" s="106" t="s">
        <v>40</v>
      </c>
      <c r="E7" s="106" t="s">
        <v>140</v>
      </c>
      <c r="F7" s="107" t="s">
        <v>141</v>
      </c>
      <c r="G7" s="107" t="s">
        <v>142</v>
      </c>
      <c r="H7" s="107" t="s">
        <v>143</v>
      </c>
      <c r="I7" s="107" t="s">
        <v>144</v>
      </c>
    </row>
    <row r="8" spans="1:9" ht="22.5" x14ac:dyDescent="0.4">
      <c r="A8" s="111" t="s">
        <v>136</v>
      </c>
      <c r="B8" s="111" t="s">
        <v>148</v>
      </c>
      <c r="C8" s="108" t="s">
        <v>145</v>
      </c>
      <c r="D8" s="109">
        <f>'اوراق '!AA10</f>
        <v>201800</v>
      </c>
      <c r="E8" s="109">
        <f>'اوراق '!AE10</f>
        <v>201909728748</v>
      </c>
      <c r="F8" s="109">
        <v>3083294311</v>
      </c>
      <c r="G8" s="109">
        <v>1000000</v>
      </c>
      <c r="H8" s="115">
        <v>0.23</v>
      </c>
      <c r="I8" s="110" t="s">
        <v>146</v>
      </c>
    </row>
  </sheetData>
  <mergeCells count="4">
    <mergeCell ref="A1:I1"/>
    <mergeCell ref="A2:I2"/>
    <mergeCell ref="A3:I3"/>
    <mergeCell ref="A5:I5"/>
  </mergeCells>
  <pageMargins left="0.39" right="0.39" top="0.39" bottom="0.39" header="0" footer="0"/>
  <pageSetup scale="5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72"/>
  <sheetViews>
    <sheetView rightToLeft="1" view="pageBreakPreview" zoomScale="80" zoomScaleNormal="98" zoomScaleSheetLayoutView="80" workbookViewId="0">
      <selection activeCell="A13" sqref="A13:XFD14"/>
    </sheetView>
  </sheetViews>
  <sheetFormatPr defaultColWidth="9.140625" defaultRowHeight="12.75" x14ac:dyDescent="0.2"/>
  <cols>
    <col min="1" max="1" width="52.7109375" style="32" customWidth="1"/>
    <col min="2" max="2" width="1.42578125" style="32" customWidth="1"/>
    <col min="3" max="3" width="40" style="32" customWidth="1"/>
    <col min="4" max="4" width="1.42578125" style="32" customWidth="1"/>
    <col min="5" max="5" width="40.5703125" style="32" customWidth="1"/>
    <col min="6" max="6" width="1.42578125" style="32" customWidth="1"/>
    <col min="7" max="7" width="38.7109375" style="32" customWidth="1"/>
    <col min="8" max="8" width="1.42578125" style="32" customWidth="1"/>
    <col min="9" max="9" width="45.7109375" style="32" customWidth="1"/>
    <col min="10" max="10" width="1.42578125" style="32" customWidth="1"/>
    <col min="11" max="11" width="41.42578125" style="32" customWidth="1"/>
    <col min="12" max="12" width="1.42578125" style="32" customWidth="1"/>
    <col min="13" max="13" width="47.140625" style="32" customWidth="1"/>
    <col min="14" max="14" width="1.42578125" style="32" customWidth="1"/>
    <col min="15" max="15" width="14" style="32" bestFit="1" customWidth="1"/>
    <col min="16" max="16384" width="9.140625" style="32"/>
  </cols>
  <sheetData>
    <row r="1" spans="1:13" ht="40.5" customHeight="1" x14ac:dyDescent="0.2">
      <c r="A1" s="140" t="str">
        <f>درآمد!A1</f>
        <v>صندوق سرمایه گذاری بخشی افق دماوند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3" ht="40.5" customHeight="1" x14ac:dyDescent="0.2">
      <c r="A2" s="140" t="str">
        <f>درآمد!A2</f>
        <v>صورت وضعیت درآمدها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3" ht="40.5" customHeight="1" x14ac:dyDescent="0.2">
      <c r="A3" s="140" t="str">
        <f>درآمد!A3</f>
        <v>دوره یک ماهه منتهی به 31 فروردین 1405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3" ht="40.5" customHeight="1" x14ac:dyDescent="0.2"/>
    <row r="5" spans="1:13" ht="40.5" customHeight="1" x14ac:dyDescent="0.2">
      <c r="A5" s="143" t="s">
        <v>98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 ht="40.5" customHeight="1" x14ac:dyDescent="0.85">
      <c r="A6" s="60"/>
      <c r="B6" s="60"/>
      <c r="C6" s="147" t="s">
        <v>80</v>
      </c>
      <c r="D6" s="147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40.5" customHeight="1" thickBot="1" x14ac:dyDescent="0.8">
      <c r="A7" s="146" t="s">
        <v>35</v>
      </c>
      <c r="C7" s="138" t="str">
        <f>'2-1'!C7</f>
        <v>طی فروردین ماه</v>
      </c>
      <c r="D7" s="138"/>
      <c r="E7" s="138"/>
      <c r="F7" s="138"/>
      <c r="G7" s="138"/>
      <c r="H7" s="36"/>
      <c r="I7" s="138" t="str">
        <f>'2-1'!M7</f>
        <v>از ابتدای سال مالی تا پایان فروردین ماه</v>
      </c>
      <c r="J7" s="138"/>
      <c r="K7" s="138"/>
      <c r="L7" s="138"/>
      <c r="M7" s="138"/>
    </row>
    <row r="8" spans="1:13" ht="40.5" customHeight="1" thickBot="1" x14ac:dyDescent="0.4">
      <c r="A8" s="135"/>
      <c r="C8" s="35" t="s">
        <v>66</v>
      </c>
      <c r="D8" s="36"/>
      <c r="E8" s="35" t="s">
        <v>67</v>
      </c>
      <c r="F8" s="36"/>
      <c r="G8" s="35" t="s">
        <v>68</v>
      </c>
      <c r="H8" s="36"/>
      <c r="I8" s="35" t="s">
        <v>66</v>
      </c>
      <c r="J8" s="36"/>
      <c r="K8" s="35" t="s">
        <v>67</v>
      </c>
      <c r="L8" s="36"/>
      <c r="M8" s="35" t="s">
        <v>68</v>
      </c>
    </row>
    <row r="9" spans="1:13" ht="40.5" customHeight="1" x14ac:dyDescent="0.2">
      <c r="A9" s="37" t="s">
        <v>107</v>
      </c>
      <c r="C9" s="38">
        <v>9048220000</v>
      </c>
      <c r="D9" s="39"/>
      <c r="E9" s="38">
        <v>0</v>
      </c>
      <c r="F9" s="39"/>
      <c r="G9" s="38">
        <f>C9+E9</f>
        <v>9048220000</v>
      </c>
      <c r="H9" s="39"/>
      <c r="I9" s="38">
        <v>9048220000</v>
      </c>
      <c r="J9" s="39"/>
      <c r="K9" s="38">
        <v>0</v>
      </c>
      <c r="L9" s="39"/>
      <c r="M9" s="38">
        <f>I9+K9</f>
        <v>9048220000</v>
      </c>
    </row>
    <row r="10" spans="1:13" ht="40.5" customHeight="1" thickBot="1" x14ac:dyDescent="0.25">
      <c r="A10" s="37" t="s">
        <v>108</v>
      </c>
      <c r="C10" s="41">
        <v>255389550</v>
      </c>
      <c r="D10" s="39"/>
      <c r="E10" s="41">
        <v>-19097571</v>
      </c>
      <c r="F10" s="39"/>
      <c r="G10" s="41">
        <f>C10+E10</f>
        <v>236291979</v>
      </c>
      <c r="H10" s="39"/>
      <c r="I10" s="38">
        <v>255389550</v>
      </c>
      <c r="J10" s="39"/>
      <c r="K10" s="41">
        <v>-19097571</v>
      </c>
      <c r="L10" s="39"/>
      <c r="M10" s="41">
        <f>I10+K10</f>
        <v>236291979</v>
      </c>
    </row>
    <row r="11" spans="1:13" ht="40.5" customHeight="1" thickBot="1" x14ac:dyDescent="0.25">
      <c r="A11" s="42"/>
      <c r="C11" s="79">
        <f>SUM(C9:C10)</f>
        <v>9303609550</v>
      </c>
      <c r="D11" s="39"/>
      <c r="E11" s="79">
        <f>SUM(E9:E10)</f>
        <v>-19097571</v>
      </c>
      <c r="F11" s="39"/>
      <c r="G11" s="79">
        <f>SUM(G9:G10)</f>
        <v>9284511979</v>
      </c>
      <c r="H11" s="39"/>
      <c r="I11" s="79">
        <f>SUM(I9:I10)</f>
        <v>9303609550</v>
      </c>
      <c r="J11" s="39"/>
      <c r="K11" s="79">
        <f>SUM(K9:K10)</f>
        <v>-19097571</v>
      </c>
      <c r="L11" s="39"/>
      <c r="M11" s="79">
        <f>SUM(M9:M10)</f>
        <v>9284511979</v>
      </c>
    </row>
    <row r="12" spans="1:13" ht="13.5" thickTop="1" x14ac:dyDescent="0.2"/>
    <row r="13" spans="1:13" ht="22.5" hidden="1" x14ac:dyDescent="0.2">
      <c r="A13" s="37"/>
      <c r="C13" s="38">
        <v>9303609550</v>
      </c>
      <c r="D13" s="39"/>
      <c r="E13" s="38">
        <v>-19097571</v>
      </c>
      <c r="F13" s="39"/>
      <c r="G13" s="38">
        <f>C13+E13</f>
        <v>9284511979</v>
      </c>
      <c r="H13" s="39"/>
      <c r="I13" s="38">
        <v>9303609550</v>
      </c>
      <c r="J13" s="39"/>
      <c r="K13" s="38">
        <v>-19097571</v>
      </c>
      <c r="L13" s="39"/>
      <c r="M13" s="38">
        <f>I13+K13</f>
        <v>9284511979</v>
      </c>
    </row>
    <row r="14" spans="1:13" ht="22.5" hidden="1" x14ac:dyDescent="0.2">
      <c r="A14" s="37"/>
      <c r="C14" s="38">
        <f>C13-C11</f>
        <v>0</v>
      </c>
      <c r="D14" s="39"/>
      <c r="E14" s="38">
        <f>E13-E11</f>
        <v>0</v>
      </c>
      <c r="F14" s="39"/>
      <c r="G14" s="38">
        <f>G13-G11</f>
        <v>0</v>
      </c>
      <c r="H14" s="39"/>
      <c r="I14" s="38">
        <f>I13-I11</f>
        <v>0</v>
      </c>
      <c r="J14" s="39"/>
      <c r="K14" s="38">
        <f>K13-K11</f>
        <v>0</v>
      </c>
      <c r="L14" s="39"/>
      <c r="M14" s="38">
        <f>M13-M11</f>
        <v>0</v>
      </c>
    </row>
    <row r="15" spans="1:13" ht="22.5" x14ac:dyDescent="0.2">
      <c r="A15" s="37"/>
      <c r="C15" s="38"/>
      <c r="D15" s="39"/>
      <c r="E15" s="38"/>
      <c r="F15" s="39"/>
      <c r="G15" s="38"/>
      <c r="H15" s="39"/>
      <c r="I15" s="38"/>
      <c r="J15" s="39"/>
      <c r="K15" s="38"/>
      <c r="L15" s="39"/>
      <c r="M15" s="38"/>
    </row>
    <row r="16" spans="1:13" ht="22.5" x14ac:dyDescent="0.2">
      <c r="A16" s="37"/>
      <c r="C16" s="38"/>
      <c r="D16" s="39"/>
      <c r="E16" s="38"/>
      <c r="F16" s="39"/>
      <c r="G16" s="38"/>
      <c r="H16" s="39"/>
      <c r="I16" s="38"/>
      <c r="J16" s="39"/>
      <c r="K16" s="38"/>
      <c r="L16" s="39"/>
      <c r="M16" s="38"/>
    </row>
    <row r="17" spans="1:13" ht="22.5" x14ac:dyDescent="0.2">
      <c r="A17" s="37"/>
      <c r="C17" s="38"/>
      <c r="D17" s="39"/>
      <c r="E17" s="38"/>
      <c r="F17" s="39"/>
      <c r="G17" s="38"/>
      <c r="H17" s="39"/>
      <c r="I17" s="38"/>
      <c r="J17" s="39"/>
      <c r="K17" s="38"/>
      <c r="L17" s="39"/>
      <c r="M17" s="38"/>
    </row>
    <row r="18" spans="1:13" ht="22.5" x14ac:dyDescent="0.2">
      <c r="A18" s="37"/>
      <c r="C18" s="38"/>
      <c r="D18" s="39"/>
      <c r="E18" s="38"/>
      <c r="F18" s="39"/>
      <c r="G18" s="38"/>
      <c r="H18" s="39"/>
      <c r="I18" s="38"/>
      <c r="J18" s="39"/>
      <c r="K18" s="38"/>
      <c r="L18" s="39"/>
      <c r="M18" s="38"/>
    </row>
    <row r="19" spans="1:13" ht="22.5" x14ac:dyDescent="0.2">
      <c r="A19" s="37"/>
      <c r="C19" s="38"/>
      <c r="D19" s="39"/>
      <c r="E19" s="38"/>
      <c r="F19" s="39"/>
      <c r="G19" s="38"/>
      <c r="H19" s="39"/>
      <c r="I19" s="38"/>
      <c r="J19" s="39"/>
      <c r="K19" s="38"/>
      <c r="L19" s="39"/>
      <c r="M19" s="38"/>
    </row>
    <row r="20" spans="1:13" ht="22.5" x14ac:dyDescent="0.2">
      <c r="A20" s="37"/>
      <c r="C20" s="38"/>
      <c r="D20" s="39"/>
      <c r="E20" s="38"/>
      <c r="F20" s="39"/>
      <c r="G20" s="38"/>
      <c r="H20" s="39"/>
      <c r="I20" s="38"/>
      <c r="J20" s="39"/>
      <c r="K20" s="38"/>
      <c r="L20" s="39"/>
      <c r="M20" s="38"/>
    </row>
    <row r="21" spans="1:13" ht="22.5" x14ac:dyDescent="0.2">
      <c r="A21" s="37"/>
      <c r="C21" s="38"/>
      <c r="D21" s="39"/>
      <c r="E21" s="38"/>
      <c r="F21" s="39"/>
      <c r="G21" s="38"/>
      <c r="H21" s="39"/>
      <c r="I21" s="38"/>
      <c r="J21" s="39"/>
      <c r="K21" s="38"/>
      <c r="L21" s="39"/>
      <c r="M21" s="38"/>
    </row>
    <row r="22" spans="1:13" ht="22.5" x14ac:dyDescent="0.2">
      <c r="A22" s="37"/>
      <c r="C22" s="38"/>
      <c r="D22" s="39"/>
      <c r="E22" s="38"/>
      <c r="F22" s="39"/>
      <c r="G22" s="38"/>
      <c r="H22" s="39"/>
      <c r="I22" s="38"/>
      <c r="J22" s="39"/>
      <c r="K22" s="38"/>
      <c r="L22" s="39"/>
      <c r="M22" s="38"/>
    </row>
    <row r="23" spans="1:13" ht="22.5" x14ac:dyDescent="0.2">
      <c r="A23" s="37"/>
      <c r="C23" s="38"/>
      <c r="D23" s="39"/>
      <c r="E23" s="38"/>
      <c r="F23" s="39"/>
      <c r="G23" s="38"/>
      <c r="H23" s="39"/>
      <c r="I23" s="38"/>
      <c r="J23" s="39"/>
      <c r="K23" s="38"/>
      <c r="L23" s="39"/>
      <c r="M23" s="38"/>
    </row>
    <row r="24" spans="1:13" ht="22.5" x14ac:dyDescent="0.2">
      <c r="A24" s="37"/>
      <c r="C24" s="38"/>
      <c r="D24" s="39"/>
      <c r="E24" s="38"/>
      <c r="F24" s="39"/>
      <c r="G24" s="38"/>
      <c r="H24" s="39"/>
      <c r="I24" s="38"/>
      <c r="J24" s="39"/>
      <c r="K24" s="38"/>
      <c r="L24" s="39"/>
      <c r="M24" s="38"/>
    </row>
    <row r="25" spans="1:13" ht="22.5" x14ac:dyDescent="0.2">
      <c r="A25" s="37"/>
      <c r="C25" s="38"/>
      <c r="D25" s="39"/>
      <c r="E25" s="38"/>
      <c r="F25" s="39"/>
      <c r="G25" s="38"/>
      <c r="H25" s="39"/>
      <c r="I25" s="38"/>
      <c r="J25" s="39"/>
      <c r="K25" s="38"/>
      <c r="L25" s="39"/>
      <c r="M25" s="38"/>
    </row>
    <row r="26" spans="1:13" ht="22.5" x14ac:dyDescent="0.2">
      <c r="A26" s="37"/>
      <c r="C26" s="38"/>
      <c r="D26" s="39"/>
      <c r="E26" s="38"/>
      <c r="F26" s="39"/>
      <c r="G26" s="38"/>
      <c r="H26" s="39"/>
      <c r="I26" s="38"/>
      <c r="J26" s="39"/>
      <c r="K26" s="38"/>
      <c r="L26" s="39"/>
      <c r="M26" s="38"/>
    </row>
    <row r="27" spans="1:13" ht="22.5" x14ac:dyDescent="0.2">
      <c r="A27" s="37"/>
      <c r="C27" s="38"/>
      <c r="D27" s="39"/>
      <c r="E27" s="38"/>
      <c r="F27" s="39"/>
      <c r="G27" s="38"/>
      <c r="H27" s="39"/>
      <c r="I27" s="38"/>
      <c r="J27" s="39"/>
      <c r="K27" s="38"/>
      <c r="L27" s="39"/>
      <c r="M27" s="38"/>
    </row>
    <row r="28" spans="1:13" ht="22.5" x14ac:dyDescent="0.2">
      <c r="A28" s="37"/>
      <c r="C28" s="38"/>
      <c r="D28" s="39"/>
      <c r="E28" s="38"/>
      <c r="F28" s="39"/>
      <c r="G28" s="38"/>
      <c r="H28" s="39"/>
      <c r="I28" s="38"/>
      <c r="J28" s="39"/>
      <c r="K28" s="38"/>
      <c r="L28" s="39"/>
      <c r="M28" s="38"/>
    </row>
    <row r="29" spans="1:13" ht="22.5" x14ac:dyDescent="0.2">
      <c r="A29" s="37"/>
      <c r="C29" s="38"/>
      <c r="D29" s="39"/>
      <c r="E29" s="38"/>
      <c r="F29" s="39"/>
      <c r="G29" s="38"/>
      <c r="H29" s="39"/>
      <c r="I29" s="38"/>
      <c r="J29" s="39"/>
      <c r="K29" s="38"/>
      <c r="L29" s="39"/>
      <c r="M29" s="38"/>
    </row>
    <row r="30" spans="1:13" ht="22.5" x14ac:dyDescent="0.2">
      <c r="A30" s="37"/>
      <c r="C30" s="38"/>
      <c r="D30" s="39"/>
      <c r="E30" s="38"/>
      <c r="F30" s="39"/>
      <c r="G30" s="38"/>
      <c r="H30" s="39"/>
      <c r="I30" s="38"/>
      <c r="J30" s="39"/>
      <c r="K30" s="38"/>
      <c r="L30" s="39"/>
      <c r="M30" s="38"/>
    </row>
    <row r="31" spans="1:13" ht="22.5" x14ac:dyDescent="0.2">
      <c r="A31" s="37"/>
      <c r="C31" s="38"/>
      <c r="D31" s="39"/>
      <c r="E31" s="38"/>
      <c r="F31" s="39"/>
      <c r="G31" s="38"/>
      <c r="H31" s="39"/>
      <c r="I31" s="38"/>
      <c r="J31" s="39"/>
      <c r="K31" s="38"/>
      <c r="L31" s="39"/>
      <c r="M31" s="38"/>
    </row>
    <row r="32" spans="1:13" ht="22.5" x14ac:dyDescent="0.2">
      <c r="A32" s="37"/>
      <c r="C32" s="38"/>
      <c r="D32" s="39"/>
      <c r="E32" s="38"/>
      <c r="F32" s="39"/>
      <c r="G32" s="38"/>
      <c r="H32" s="39"/>
      <c r="I32" s="38"/>
      <c r="J32" s="39"/>
      <c r="K32" s="38"/>
      <c r="L32" s="39"/>
      <c r="M32" s="38"/>
    </row>
    <row r="33" spans="1:13" ht="22.5" x14ac:dyDescent="0.2">
      <c r="A33" s="37"/>
      <c r="C33" s="38"/>
      <c r="D33" s="39"/>
      <c r="E33" s="38"/>
      <c r="F33" s="39"/>
      <c r="G33" s="38"/>
      <c r="H33" s="39"/>
      <c r="I33" s="38"/>
      <c r="J33" s="39"/>
      <c r="K33" s="38"/>
      <c r="L33" s="39"/>
      <c r="M33" s="38"/>
    </row>
    <row r="34" spans="1:13" ht="22.5" x14ac:dyDescent="0.2">
      <c r="A34" s="37"/>
      <c r="C34" s="38"/>
      <c r="D34" s="39"/>
      <c r="E34" s="38"/>
      <c r="F34" s="39"/>
      <c r="G34" s="38"/>
      <c r="H34" s="39"/>
      <c r="I34" s="38"/>
      <c r="J34" s="39"/>
      <c r="K34" s="38"/>
      <c r="L34" s="39"/>
      <c r="M34" s="38"/>
    </row>
    <row r="35" spans="1:13" ht="22.5" x14ac:dyDescent="0.2">
      <c r="A35" s="37"/>
      <c r="C35" s="38"/>
      <c r="D35" s="39"/>
      <c r="E35" s="38"/>
      <c r="F35" s="39"/>
      <c r="G35" s="38"/>
      <c r="H35" s="39"/>
      <c r="I35" s="38"/>
      <c r="J35" s="39"/>
      <c r="K35" s="38"/>
      <c r="L35" s="39"/>
      <c r="M35" s="38"/>
    </row>
    <row r="36" spans="1:13" ht="22.5" x14ac:dyDescent="0.2">
      <c r="A36" s="37"/>
      <c r="C36" s="38"/>
      <c r="D36" s="39"/>
      <c r="E36" s="38"/>
      <c r="F36" s="39"/>
      <c r="G36" s="38"/>
      <c r="H36" s="39"/>
      <c r="I36" s="38"/>
      <c r="J36" s="39"/>
      <c r="K36" s="38"/>
      <c r="L36" s="39"/>
      <c r="M36" s="38"/>
    </row>
    <row r="37" spans="1:13" ht="22.5" x14ac:dyDescent="0.2">
      <c r="A37" s="37"/>
      <c r="C37" s="38"/>
      <c r="D37" s="39"/>
      <c r="E37" s="38"/>
      <c r="F37" s="39"/>
      <c r="G37" s="38"/>
      <c r="H37" s="39"/>
      <c r="I37" s="38"/>
      <c r="J37" s="39"/>
      <c r="K37" s="38"/>
      <c r="L37" s="39"/>
      <c r="M37" s="38"/>
    </row>
    <row r="38" spans="1:13" ht="22.5" x14ac:dyDescent="0.2">
      <c r="A38" s="37"/>
      <c r="C38" s="38"/>
      <c r="D38" s="39"/>
      <c r="E38" s="38"/>
      <c r="F38" s="39"/>
      <c r="G38" s="38"/>
      <c r="H38" s="39"/>
      <c r="I38" s="38"/>
      <c r="J38" s="39"/>
      <c r="K38" s="38"/>
      <c r="L38" s="39"/>
      <c r="M38" s="38"/>
    </row>
    <row r="39" spans="1:13" ht="22.5" x14ac:dyDescent="0.2">
      <c r="A39" s="37"/>
      <c r="C39" s="38"/>
      <c r="D39" s="39"/>
      <c r="E39" s="38"/>
      <c r="F39" s="39"/>
      <c r="G39" s="38"/>
      <c r="H39" s="39"/>
      <c r="I39" s="38"/>
      <c r="J39" s="39"/>
      <c r="K39" s="38"/>
      <c r="L39" s="39"/>
      <c r="M39" s="38"/>
    </row>
    <row r="40" spans="1:13" ht="22.5" x14ac:dyDescent="0.2">
      <c r="A40" s="37"/>
      <c r="C40" s="38"/>
      <c r="D40" s="39"/>
      <c r="E40" s="38"/>
      <c r="F40" s="39"/>
      <c r="G40" s="38"/>
      <c r="H40" s="39"/>
      <c r="I40" s="38"/>
      <c r="J40" s="39"/>
      <c r="K40" s="38"/>
      <c r="L40" s="39"/>
      <c r="M40" s="38"/>
    </row>
    <row r="41" spans="1:13" ht="22.5" x14ac:dyDescent="0.2">
      <c r="A41" s="37"/>
      <c r="C41" s="38"/>
      <c r="D41" s="39"/>
      <c r="E41" s="38"/>
      <c r="F41" s="39"/>
      <c r="G41" s="38"/>
      <c r="H41" s="39"/>
      <c r="I41" s="38"/>
      <c r="J41" s="39"/>
      <c r="K41" s="38"/>
      <c r="L41" s="39"/>
      <c r="M41" s="38"/>
    </row>
    <row r="42" spans="1:13" ht="22.5" x14ac:dyDescent="0.2">
      <c r="A42" s="37"/>
      <c r="C42" s="38"/>
      <c r="D42" s="39"/>
      <c r="E42" s="38"/>
      <c r="F42" s="39"/>
      <c r="G42" s="38"/>
      <c r="H42" s="39"/>
      <c r="I42" s="38"/>
      <c r="J42" s="39"/>
      <c r="K42" s="38"/>
      <c r="L42" s="39"/>
      <c r="M42" s="38"/>
    </row>
    <row r="43" spans="1:13" ht="22.5" x14ac:dyDescent="0.2">
      <c r="A43" s="37"/>
      <c r="C43" s="38"/>
      <c r="D43" s="39"/>
      <c r="E43" s="38"/>
      <c r="F43" s="39"/>
      <c r="G43" s="38"/>
      <c r="H43" s="39"/>
      <c r="I43" s="38"/>
      <c r="J43" s="39"/>
      <c r="K43" s="38"/>
      <c r="L43" s="39"/>
      <c r="M43" s="38"/>
    </row>
    <row r="44" spans="1:13" ht="22.5" x14ac:dyDescent="0.2">
      <c r="A44" s="37"/>
      <c r="C44" s="38"/>
      <c r="D44" s="39"/>
      <c r="E44" s="38"/>
      <c r="F44" s="39"/>
      <c r="G44" s="38"/>
      <c r="H44" s="39"/>
      <c r="I44" s="38"/>
      <c r="J44" s="39"/>
      <c r="K44" s="38"/>
      <c r="L44" s="39"/>
      <c r="M44" s="38"/>
    </row>
    <row r="45" spans="1:13" ht="22.5" x14ac:dyDescent="0.2">
      <c r="A45" s="37"/>
      <c r="C45" s="38"/>
      <c r="D45" s="39"/>
      <c r="E45" s="38"/>
      <c r="F45" s="39"/>
      <c r="G45" s="38"/>
      <c r="H45" s="39"/>
      <c r="I45" s="38"/>
      <c r="J45" s="39"/>
      <c r="K45" s="38"/>
      <c r="L45" s="39"/>
      <c r="M45" s="38"/>
    </row>
    <row r="46" spans="1:13" ht="22.5" x14ac:dyDescent="0.2">
      <c r="A46" s="37"/>
      <c r="C46" s="38"/>
      <c r="D46" s="39"/>
      <c r="E46" s="38"/>
      <c r="F46" s="39"/>
      <c r="G46" s="38"/>
      <c r="H46" s="39"/>
      <c r="I46" s="38"/>
      <c r="J46" s="39"/>
      <c r="K46" s="38"/>
      <c r="L46" s="39"/>
      <c r="M46" s="38"/>
    </row>
    <row r="47" spans="1:13" ht="22.5" x14ac:dyDescent="0.2">
      <c r="A47" s="37"/>
      <c r="C47" s="38"/>
      <c r="D47" s="39"/>
      <c r="E47" s="38"/>
      <c r="F47" s="39"/>
      <c r="G47" s="38"/>
      <c r="H47" s="39"/>
      <c r="I47" s="38"/>
      <c r="J47" s="39"/>
      <c r="K47" s="38"/>
      <c r="L47" s="39"/>
      <c r="M47" s="38"/>
    </row>
    <row r="48" spans="1:13" ht="22.5" x14ac:dyDescent="0.2">
      <c r="A48" s="37"/>
      <c r="C48" s="38"/>
      <c r="D48" s="39"/>
      <c r="E48" s="38"/>
      <c r="F48" s="39"/>
      <c r="G48" s="38"/>
      <c r="H48" s="39"/>
      <c r="I48" s="38"/>
      <c r="J48" s="39"/>
      <c r="K48" s="38"/>
      <c r="L48" s="39"/>
      <c r="M48" s="38"/>
    </row>
    <row r="49" spans="1:13" ht="22.5" x14ac:dyDescent="0.2">
      <c r="A49" s="37"/>
      <c r="C49" s="38"/>
      <c r="D49" s="39"/>
      <c r="E49" s="38"/>
      <c r="F49" s="39"/>
      <c r="G49" s="38"/>
      <c r="H49" s="39"/>
      <c r="I49" s="38"/>
      <c r="J49" s="39"/>
      <c r="K49" s="38"/>
      <c r="L49" s="39"/>
      <c r="M49" s="38"/>
    </row>
    <row r="50" spans="1:13" ht="22.5" x14ac:dyDescent="0.2">
      <c r="A50" s="37"/>
      <c r="C50" s="38"/>
      <c r="D50" s="39"/>
      <c r="E50" s="38"/>
      <c r="F50" s="39"/>
      <c r="G50" s="38"/>
      <c r="H50" s="39"/>
      <c r="I50" s="38"/>
      <c r="J50" s="39"/>
      <c r="K50" s="38"/>
      <c r="L50" s="39"/>
      <c r="M50" s="38"/>
    </row>
    <row r="51" spans="1:13" ht="22.5" x14ac:dyDescent="0.2">
      <c r="A51" s="37"/>
      <c r="C51" s="38"/>
      <c r="D51" s="39"/>
      <c r="E51" s="38"/>
      <c r="F51" s="39"/>
      <c r="G51" s="38"/>
      <c r="H51" s="39"/>
      <c r="I51" s="38"/>
      <c r="J51" s="39"/>
      <c r="K51" s="38"/>
      <c r="L51" s="39"/>
      <c r="M51" s="38"/>
    </row>
    <row r="52" spans="1:13" ht="22.5" x14ac:dyDescent="0.2">
      <c r="A52" s="37"/>
      <c r="C52" s="38"/>
      <c r="D52" s="39"/>
      <c r="E52" s="38"/>
      <c r="F52" s="39"/>
      <c r="G52" s="38"/>
      <c r="H52" s="39"/>
      <c r="I52" s="38"/>
      <c r="J52" s="39"/>
      <c r="K52" s="38"/>
      <c r="L52" s="39"/>
      <c r="M52" s="38"/>
    </row>
    <row r="53" spans="1:13" ht="22.5" x14ac:dyDescent="0.2">
      <c r="A53" s="37"/>
      <c r="C53" s="38"/>
      <c r="D53" s="39"/>
      <c r="E53" s="38"/>
      <c r="F53" s="39"/>
      <c r="G53" s="38"/>
      <c r="H53" s="39"/>
      <c r="I53" s="38"/>
      <c r="J53" s="39"/>
      <c r="K53" s="38"/>
      <c r="L53" s="39"/>
      <c r="M53" s="38"/>
    </row>
    <row r="54" spans="1:13" ht="22.5" x14ac:dyDescent="0.2">
      <c r="A54" s="37"/>
      <c r="C54" s="38"/>
      <c r="D54" s="39"/>
      <c r="E54" s="38"/>
      <c r="F54" s="39"/>
      <c r="G54" s="38"/>
      <c r="H54" s="39"/>
      <c r="I54" s="38"/>
      <c r="J54" s="39"/>
      <c r="K54" s="38"/>
      <c r="L54" s="39"/>
      <c r="M54" s="38"/>
    </row>
    <row r="55" spans="1:13" ht="22.5" x14ac:dyDescent="0.2">
      <c r="A55" s="37"/>
      <c r="C55" s="38"/>
      <c r="D55" s="39"/>
      <c r="E55" s="38"/>
      <c r="F55" s="39"/>
      <c r="G55" s="38"/>
      <c r="H55" s="39"/>
      <c r="I55" s="38"/>
      <c r="J55" s="39"/>
      <c r="K55" s="38"/>
      <c r="L55" s="39"/>
      <c r="M55" s="38"/>
    </row>
    <row r="56" spans="1:13" ht="22.5" x14ac:dyDescent="0.2">
      <c r="A56" s="37"/>
      <c r="C56" s="38"/>
      <c r="D56" s="39"/>
      <c r="E56" s="38"/>
      <c r="F56" s="39"/>
      <c r="G56" s="38"/>
      <c r="H56" s="39"/>
      <c r="I56" s="38"/>
      <c r="J56" s="39"/>
      <c r="K56" s="38"/>
      <c r="L56" s="39"/>
      <c r="M56" s="38"/>
    </row>
    <row r="57" spans="1:13" ht="22.5" x14ac:dyDescent="0.2">
      <c r="A57" s="37"/>
      <c r="C57" s="38"/>
      <c r="D57" s="39"/>
      <c r="E57" s="38"/>
      <c r="F57" s="39"/>
      <c r="G57" s="38"/>
      <c r="H57" s="39"/>
      <c r="I57" s="38"/>
      <c r="J57" s="39"/>
      <c r="K57" s="38"/>
      <c r="L57" s="39"/>
      <c r="M57" s="38"/>
    </row>
    <row r="58" spans="1:13" ht="22.5" x14ac:dyDescent="0.2">
      <c r="A58" s="37"/>
      <c r="C58" s="38"/>
      <c r="D58" s="39"/>
      <c r="E58" s="38"/>
      <c r="F58" s="39"/>
      <c r="G58" s="38"/>
      <c r="H58" s="39"/>
      <c r="I58" s="38"/>
      <c r="J58" s="39"/>
      <c r="K58" s="38"/>
      <c r="L58" s="39"/>
      <c r="M58" s="38"/>
    </row>
    <row r="59" spans="1:13" ht="22.5" x14ac:dyDescent="0.2">
      <c r="A59" s="37"/>
      <c r="C59" s="38"/>
      <c r="D59" s="39"/>
      <c r="E59" s="38"/>
      <c r="F59" s="39"/>
      <c r="G59" s="38"/>
      <c r="H59" s="39"/>
      <c r="I59" s="38"/>
      <c r="J59" s="39"/>
      <c r="K59" s="38"/>
      <c r="L59" s="39"/>
      <c r="M59" s="38"/>
    </row>
    <row r="60" spans="1:13" ht="22.5" x14ac:dyDescent="0.2">
      <c r="A60" s="37"/>
      <c r="C60" s="38"/>
      <c r="D60" s="39"/>
      <c r="E60" s="38"/>
      <c r="F60" s="39"/>
      <c r="G60" s="38"/>
      <c r="H60" s="39"/>
      <c r="I60" s="38"/>
      <c r="J60" s="39"/>
      <c r="K60" s="38"/>
      <c r="L60" s="39"/>
      <c r="M60" s="38"/>
    </row>
    <row r="61" spans="1:13" ht="22.5" x14ac:dyDescent="0.2">
      <c r="A61" s="37"/>
      <c r="C61" s="38"/>
      <c r="D61" s="39"/>
      <c r="E61" s="38"/>
      <c r="F61" s="39"/>
      <c r="G61" s="38"/>
      <c r="H61" s="39"/>
      <c r="I61" s="38"/>
      <c r="J61" s="39"/>
      <c r="K61" s="38"/>
      <c r="L61" s="39"/>
      <c r="M61" s="38"/>
    </row>
    <row r="62" spans="1:13" ht="22.5" x14ac:dyDescent="0.2">
      <c r="A62" s="37"/>
      <c r="C62" s="38"/>
      <c r="D62" s="39"/>
      <c r="E62" s="38"/>
      <c r="F62" s="39"/>
      <c r="G62" s="38"/>
      <c r="H62" s="39"/>
      <c r="I62" s="38"/>
      <c r="J62" s="39"/>
      <c r="K62" s="38"/>
      <c r="L62" s="39"/>
      <c r="M62" s="38"/>
    </row>
    <row r="63" spans="1:13" ht="22.5" x14ac:dyDescent="0.2">
      <c r="A63" s="37"/>
      <c r="C63" s="38"/>
      <c r="D63" s="39"/>
      <c r="E63" s="38"/>
      <c r="F63" s="39"/>
      <c r="G63" s="38"/>
      <c r="H63" s="39"/>
      <c r="I63" s="38"/>
      <c r="J63" s="39"/>
      <c r="K63" s="38"/>
      <c r="L63" s="39"/>
      <c r="M63" s="38"/>
    </row>
    <row r="64" spans="1:13" ht="22.5" x14ac:dyDescent="0.2">
      <c r="A64" s="37"/>
      <c r="C64" s="38"/>
      <c r="D64" s="39"/>
      <c r="E64" s="38"/>
      <c r="F64" s="39"/>
      <c r="G64" s="38"/>
      <c r="H64" s="39"/>
      <c r="I64" s="38"/>
      <c r="J64" s="39"/>
      <c r="K64" s="38"/>
      <c r="L64" s="39"/>
      <c r="M64" s="38"/>
    </row>
    <row r="65" spans="1:13" ht="22.5" x14ac:dyDescent="0.2">
      <c r="A65" s="37"/>
      <c r="C65" s="38"/>
      <c r="D65" s="39"/>
      <c r="E65" s="38"/>
      <c r="F65" s="39"/>
      <c r="G65" s="38"/>
      <c r="H65" s="39"/>
      <c r="I65" s="38"/>
      <c r="J65" s="39"/>
      <c r="K65" s="38"/>
      <c r="L65" s="39"/>
      <c r="M65" s="38"/>
    </row>
    <row r="66" spans="1:13" ht="22.5" x14ac:dyDescent="0.2">
      <c r="A66" s="37"/>
      <c r="C66" s="38"/>
      <c r="D66" s="39"/>
      <c r="E66" s="38"/>
      <c r="F66" s="39"/>
      <c r="G66" s="38"/>
      <c r="H66" s="39"/>
      <c r="I66" s="38"/>
      <c r="J66" s="39"/>
      <c r="K66" s="38"/>
      <c r="L66" s="39"/>
      <c r="M66" s="38"/>
    </row>
    <row r="67" spans="1:13" ht="22.5" x14ac:dyDescent="0.2">
      <c r="A67" s="37"/>
      <c r="C67" s="38"/>
      <c r="D67" s="39"/>
      <c r="E67" s="38"/>
      <c r="F67" s="39"/>
      <c r="G67" s="38"/>
      <c r="H67" s="39"/>
      <c r="I67" s="38"/>
      <c r="J67" s="39"/>
      <c r="K67" s="38"/>
      <c r="L67" s="39"/>
      <c r="M67" s="38"/>
    </row>
    <row r="68" spans="1:13" ht="22.5" x14ac:dyDescent="0.2">
      <c r="A68" s="37"/>
      <c r="C68" s="38"/>
      <c r="D68" s="39"/>
      <c r="E68" s="38"/>
      <c r="F68" s="39"/>
      <c r="G68" s="38"/>
      <c r="H68" s="39"/>
      <c r="I68" s="38"/>
      <c r="J68" s="39"/>
      <c r="K68" s="38"/>
      <c r="L68" s="39"/>
      <c r="M68" s="38"/>
    </row>
    <row r="69" spans="1:13" ht="22.5" x14ac:dyDescent="0.2">
      <c r="A69" s="37"/>
      <c r="C69" s="38"/>
      <c r="D69" s="39"/>
      <c r="E69" s="38"/>
      <c r="F69" s="39"/>
      <c r="G69" s="38"/>
      <c r="H69" s="39"/>
      <c r="I69" s="38"/>
      <c r="J69" s="39"/>
      <c r="K69" s="38"/>
      <c r="L69" s="39"/>
      <c r="M69" s="38"/>
    </row>
    <row r="70" spans="1:13" ht="22.5" x14ac:dyDescent="0.2">
      <c r="A70" s="37"/>
      <c r="C70" s="38"/>
      <c r="D70" s="39"/>
      <c r="E70" s="38"/>
      <c r="F70" s="39"/>
      <c r="G70" s="38"/>
      <c r="H70" s="39"/>
      <c r="I70" s="38"/>
      <c r="J70" s="39"/>
      <c r="K70" s="38"/>
      <c r="L70" s="39"/>
      <c r="M70" s="38"/>
    </row>
    <row r="71" spans="1:13" ht="22.5" x14ac:dyDescent="0.2">
      <c r="A71" s="37"/>
      <c r="C71" s="38"/>
      <c r="D71" s="39"/>
      <c r="E71" s="38"/>
      <c r="F71" s="39"/>
      <c r="G71" s="38"/>
      <c r="H71" s="39"/>
      <c r="I71" s="38"/>
      <c r="J71" s="39"/>
      <c r="K71" s="38"/>
      <c r="L71" s="39"/>
      <c r="M71" s="38"/>
    </row>
    <row r="72" spans="1:13" ht="22.5" x14ac:dyDescent="0.2">
      <c r="A72" s="37"/>
      <c r="C72" s="38"/>
      <c r="D72" s="39"/>
      <c r="E72" s="38"/>
      <c r="F72" s="39"/>
      <c r="G72" s="38"/>
      <c r="H72" s="39"/>
      <c r="I72" s="38"/>
      <c r="J72" s="39"/>
      <c r="K72" s="38"/>
      <c r="L72" s="39"/>
      <c r="M72" s="38"/>
    </row>
    <row r="73" spans="1:13" ht="22.5" x14ac:dyDescent="0.2">
      <c r="A73" s="37"/>
      <c r="C73" s="38"/>
      <c r="D73" s="39"/>
      <c r="E73" s="38"/>
      <c r="F73" s="39"/>
      <c r="G73" s="38"/>
      <c r="H73" s="39"/>
      <c r="I73" s="38"/>
      <c r="J73" s="39"/>
      <c r="K73" s="38"/>
      <c r="L73" s="39"/>
      <c r="M73" s="38"/>
    </row>
    <row r="74" spans="1:13" ht="22.5" x14ac:dyDescent="0.2">
      <c r="A74" s="37"/>
      <c r="C74" s="38"/>
      <c r="D74" s="39"/>
      <c r="E74" s="38"/>
      <c r="F74" s="39"/>
      <c r="G74" s="38"/>
      <c r="H74" s="39"/>
      <c r="I74" s="38"/>
      <c r="J74" s="39"/>
      <c r="K74" s="38"/>
      <c r="L74" s="39"/>
      <c r="M74" s="38"/>
    </row>
    <row r="75" spans="1:13" ht="22.5" x14ac:dyDescent="0.2">
      <c r="A75" s="37"/>
      <c r="C75" s="38"/>
      <c r="D75" s="39"/>
      <c r="E75" s="38"/>
      <c r="F75" s="39"/>
      <c r="G75" s="38"/>
      <c r="H75" s="39"/>
      <c r="I75" s="38"/>
      <c r="J75" s="39"/>
      <c r="K75" s="38"/>
      <c r="L75" s="39"/>
      <c r="M75" s="38"/>
    </row>
    <row r="76" spans="1:13" ht="22.5" x14ac:dyDescent="0.2">
      <c r="A76" s="37"/>
      <c r="C76" s="38"/>
      <c r="D76" s="39"/>
      <c r="E76" s="38"/>
      <c r="F76" s="39"/>
      <c r="G76" s="38"/>
      <c r="H76" s="39"/>
      <c r="I76" s="38"/>
      <c r="J76" s="39"/>
      <c r="K76" s="38"/>
      <c r="L76" s="39"/>
      <c r="M76" s="38"/>
    </row>
    <row r="77" spans="1:13" ht="22.5" x14ac:dyDescent="0.2">
      <c r="A77" s="37"/>
      <c r="C77" s="38"/>
      <c r="D77" s="39"/>
      <c r="E77" s="38"/>
      <c r="F77" s="39"/>
      <c r="G77" s="38"/>
      <c r="H77" s="39"/>
      <c r="I77" s="38"/>
      <c r="J77" s="39"/>
      <c r="K77" s="38"/>
      <c r="L77" s="39"/>
      <c r="M77" s="38"/>
    </row>
    <row r="78" spans="1:13" ht="22.5" x14ac:dyDescent="0.2">
      <c r="A78" s="37"/>
      <c r="C78" s="38"/>
      <c r="D78" s="39"/>
      <c r="E78" s="38"/>
      <c r="F78" s="39"/>
      <c r="G78" s="38"/>
      <c r="H78" s="39"/>
      <c r="I78" s="38"/>
      <c r="J78" s="39"/>
      <c r="K78" s="38"/>
      <c r="L78" s="39"/>
      <c r="M78" s="38"/>
    </row>
    <row r="79" spans="1:13" ht="22.5" x14ac:dyDescent="0.2">
      <c r="A79" s="37"/>
      <c r="C79" s="38"/>
      <c r="D79" s="39"/>
      <c r="E79" s="38"/>
      <c r="F79" s="39"/>
      <c r="G79" s="38"/>
      <c r="H79" s="39"/>
      <c r="I79" s="38"/>
      <c r="J79" s="39"/>
      <c r="K79" s="38"/>
      <c r="L79" s="39"/>
      <c r="M79" s="38"/>
    </row>
    <row r="80" spans="1:13" ht="22.5" x14ac:dyDescent="0.2">
      <c r="A80" s="37"/>
      <c r="C80" s="38"/>
      <c r="D80" s="39"/>
      <c r="E80" s="38"/>
      <c r="F80" s="39"/>
      <c r="G80" s="38"/>
      <c r="H80" s="39"/>
      <c r="I80" s="38"/>
      <c r="J80" s="39"/>
      <c r="K80" s="38"/>
      <c r="L80" s="39"/>
      <c r="M80" s="38"/>
    </row>
    <row r="81" spans="1:13" ht="22.5" x14ac:dyDescent="0.2">
      <c r="A81" s="37"/>
      <c r="C81" s="38"/>
      <c r="D81" s="39"/>
      <c r="E81" s="38"/>
      <c r="F81" s="39"/>
      <c r="G81" s="38"/>
      <c r="H81" s="39"/>
      <c r="I81" s="38"/>
      <c r="J81" s="39"/>
      <c r="K81" s="38"/>
      <c r="L81" s="39"/>
      <c r="M81" s="38"/>
    </row>
    <row r="82" spans="1:13" ht="22.5" x14ac:dyDescent="0.2">
      <c r="A82" s="37"/>
      <c r="C82" s="38"/>
      <c r="D82" s="39"/>
      <c r="E82" s="38"/>
      <c r="F82" s="39"/>
      <c r="G82" s="38"/>
      <c r="H82" s="39"/>
      <c r="I82" s="38"/>
      <c r="J82" s="39"/>
      <c r="K82" s="38"/>
      <c r="L82" s="39"/>
      <c r="M82" s="38"/>
    </row>
    <row r="83" spans="1:13" ht="22.5" x14ac:dyDescent="0.2">
      <c r="A83" s="37"/>
      <c r="C83" s="38"/>
      <c r="D83" s="39"/>
      <c r="E83" s="38"/>
      <c r="F83" s="39"/>
      <c r="G83" s="38"/>
      <c r="H83" s="39"/>
      <c r="I83" s="38"/>
      <c r="J83" s="39"/>
      <c r="K83" s="38"/>
      <c r="L83" s="39"/>
      <c r="M83" s="38"/>
    </row>
    <row r="84" spans="1:13" ht="22.5" x14ac:dyDescent="0.2">
      <c r="A84" s="37"/>
      <c r="C84" s="38"/>
      <c r="D84" s="39"/>
      <c r="E84" s="38"/>
      <c r="F84" s="39"/>
      <c r="G84" s="38"/>
      <c r="H84" s="39"/>
      <c r="I84" s="38"/>
      <c r="J84" s="39"/>
      <c r="K84" s="38"/>
      <c r="L84" s="39"/>
      <c r="M84" s="38"/>
    </row>
    <row r="85" spans="1:13" ht="22.5" x14ac:dyDescent="0.2">
      <c r="A85" s="37"/>
      <c r="C85" s="38"/>
      <c r="D85" s="39"/>
      <c r="E85" s="38"/>
      <c r="F85" s="39"/>
      <c r="G85" s="38"/>
      <c r="H85" s="39"/>
      <c r="I85" s="38"/>
      <c r="J85" s="39"/>
      <c r="K85" s="38"/>
      <c r="L85" s="39"/>
      <c r="M85" s="38"/>
    </row>
    <row r="86" spans="1:13" ht="22.5" x14ac:dyDescent="0.2">
      <c r="A86" s="37"/>
      <c r="C86" s="38"/>
      <c r="D86" s="39"/>
      <c r="E86" s="38"/>
      <c r="F86" s="39"/>
      <c r="G86" s="38"/>
      <c r="H86" s="39"/>
      <c r="I86" s="38"/>
      <c r="J86" s="39"/>
      <c r="K86" s="38"/>
      <c r="L86" s="39"/>
      <c r="M86" s="38"/>
    </row>
    <row r="87" spans="1:13" ht="22.5" x14ac:dyDescent="0.2">
      <c r="A87" s="37"/>
      <c r="C87" s="38"/>
      <c r="D87" s="39"/>
      <c r="E87" s="38"/>
      <c r="F87" s="39"/>
      <c r="G87" s="38"/>
      <c r="H87" s="39"/>
      <c r="I87" s="38"/>
      <c r="J87" s="39"/>
      <c r="K87" s="38"/>
      <c r="L87" s="39"/>
      <c r="M87" s="38"/>
    </row>
    <row r="88" spans="1:13" ht="22.5" x14ac:dyDescent="0.2">
      <c r="A88" s="37"/>
      <c r="C88" s="38"/>
      <c r="D88" s="39"/>
      <c r="E88" s="38"/>
      <c r="F88" s="39"/>
      <c r="G88" s="38"/>
      <c r="H88" s="39"/>
      <c r="I88" s="38"/>
      <c r="J88" s="39"/>
      <c r="K88" s="38"/>
      <c r="L88" s="39"/>
      <c r="M88" s="38"/>
    </row>
    <row r="89" spans="1:13" ht="22.5" x14ac:dyDescent="0.2">
      <c r="A89" s="37"/>
      <c r="C89" s="38"/>
      <c r="D89" s="39"/>
      <c r="E89" s="38"/>
      <c r="F89" s="39"/>
      <c r="G89" s="38"/>
      <c r="H89" s="39"/>
      <c r="I89" s="38"/>
      <c r="J89" s="39"/>
      <c r="K89" s="38"/>
      <c r="L89" s="39"/>
      <c r="M89" s="38"/>
    </row>
    <row r="90" spans="1:13" ht="22.5" x14ac:dyDescent="0.2">
      <c r="A90" s="37"/>
      <c r="C90" s="38"/>
      <c r="D90" s="39"/>
      <c r="E90" s="38"/>
      <c r="F90" s="39"/>
      <c r="G90" s="38"/>
      <c r="H90" s="39"/>
      <c r="I90" s="38"/>
      <c r="J90" s="39"/>
      <c r="K90" s="38"/>
      <c r="L90" s="39"/>
      <c r="M90" s="38"/>
    </row>
    <row r="91" spans="1:13" ht="22.5" x14ac:dyDescent="0.2">
      <c r="A91" s="37"/>
      <c r="C91" s="38"/>
      <c r="D91" s="39"/>
      <c r="E91" s="38"/>
      <c r="F91" s="39"/>
      <c r="G91" s="38"/>
      <c r="H91" s="39"/>
      <c r="I91" s="38"/>
      <c r="J91" s="39"/>
      <c r="K91" s="38"/>
      <c r="L91" s="39"/>
      <c r="M91" s="38"/>
    </row>
    <row r="92" spans="1:13" ht="22.5" x14ac:dyDescent="0.2">
      <c r="A92" s="37"/>
      <c r="C92" s="38"/>
      <c r="D92" s="39"/>
      <c r="E92" s="38"/>
      <c r="F92" s="39"/>
      <c r="G92" s="38"/>
      <c r="H92" s="39"/>
      <c r="I92" s="38"/>
      <c r="J92" s="39"/>
      <c r="K92" s="38"/>
      <c r="L92" s="39"/>
      <c r="M92" s="38"/>
    </row>
    <row r="93" spans="1:13" ht="22.5" x14ac:dyDescent="0.2">
      <c r="A93" s="37"/>
      <c r="C93" s="38"/>
      <c r="D93" s="39"/>
      <c r="E93" s="38"/>
      <c r="F93" s="39"/>
      <c r="G93" s="38"/>
      <c r="H93" s="39"/>
      <c r="I93" s="38"/>
      <c r="J93" s="39"/>
      <c r="K93" s="38"/>
      <c r="L93" s="39"/>
      <c r="M93" s="38"/>
    </row>
    <row r="94" spans="1:13" ht="22.5" x14ac:dyDescent="0.2">
      <c r="A94" s="37"/>
      <c r="C94" s="38"/>
      <c r="D94" s="39"/>
      <c r="E94" s="38"/>
      <c r="F94" s="39"/>
      <c r="G94" s="38"/>
      <c r="H94" s="39"/>
      <c r="I94" s="38"/>
      <c r="J94" s="39"/>
      <c r="K94" s="38"/>
      <c r="L94" s="39"/>
      <c r="M94" s="38"/>
    </row>
    <row r="95" spans="1:13" ht="22.5" x14ac:dyDescent="0.2">
      <c r="A95" s="37"/>
      <c r="C95" s="38"/>
      <c r="D95" s="39"/>
      <c r="E95" s="38"/>
      <c r="F95" s="39"/>
      <c r="G95" s="38"/>
      <c r="H95" s="39"/>
      <c r="I95" s="38"/>
      <c r="J95" s="39"/>
      <c r="K95" s="38"/>
      <c r="L95" s="39"/>
      <c r="M95" s="38"/>
    </row>
    <row r="96" spans="1:13" ht="22.5" x14ac:dyDescent="0.2">
      <c r="A96" s="37"/>
      <c r="C96" s="38"/>
      <c r="D96" s="39"/>
      <c r="E96" s="38"/>
      <c r="F96" s="39"/>
      <c r="G96" s="38"/>
      <c r="H96" s="39"/>
      <c r="I96" s="38"/>
      <c r="J96" s="39"/>
      <c r="K96" s="38"/>
      <c r="L96" s="39"/>
      <c r="M96" s="38"/>
    </row>
    <row r="97" spans="1:13" ht="22.5" x14ac:dyDescent="0.2">
      <c r="A97" s="37"/>
      <c r="C97" s="38"/>
      <c r="D97" s="39"/>
      <c r="E97" s="38"/>
      <c r="F97" s="39"/>
      <c r="G97" s="38"/>
      <c r="H97" s="39"/>
      <c r="I97" s="38"/>
      <c r="J97" s="39"/>
      <c r="K97" s="38"/>
      <c r="L97" s="39"/>
      <c r="M97" s="38"/>
    </row>
    <row r="98" spans="1:13" ht="22.5" x14ac:dyDescent="0.2">
      <c r="A98" s="37"/>
      <c r="C98" s="38"/>
      <c r="D98" s="39"/>
      <c r="E98" s="38"/>
      <c r="F98" s="39"/>
      <c r="G98" s="38"/>
      <c r="H98" s="39"/>
      <c r="I98" s="38"/>
      <c r="J98" s="39"/>
      <c r="K98" s="38"/>
      <c r="L98" s="39"/>
      <c r="M98" s="38"/>
    </row>
    <row r="99" spans="1:13" ht="22.5" x14ac:dyDescent="0.2">
      <c r="A99" s="37"/>
      <c r="C99" s="38"/>
      <c r="D99" s="39"/>
      <c r="E99" s="38"/>
      <c r="F99" s="39"/>
      <c r="G99" s="38"/>
      <c r="H99" s="39"/>
      <c r="I99" s="38"/>
      <c r="J99" s="39"/>
      <c r="K99" s="38"/>
      <c r="L99" s="39"/>
      <c r="M99" s="38"/>
    </row>
    <row r="100" spans="1:13" ht="22.5" x14ac:dyDescent="0.2">
      <c r="A100" s="37"/>
      <c r="C100" s="38"/>
      <c r="D100" s="39"/>
      <c r="E100" s="38"/>
      <c r="F100" s="39"/>
      <c r="G100" s="38"/>
      <c r="H100" s="39"/>
      <c r="I100" s="38"/>
      <c r="J100" s="39"/>
      <c r="K100" s="38"/>
      <c r="L100" s="39"/>
      <c r="M100" s="38"/>
    </row>
    <row r="101" spans="1:13" ht="22.5" x14ac:dyDescent="0.2">
      <c r="A101" s="37"/>
      <c r="C101" s="38"/>
      <c r="D101" s="39"/>
      <c r="E101" s="38"/>
      <c r="F101" s="39"/>
      <c r="G101" s="38"/>
      <c r="H101" s="39"/>
      <c r="I101" s="38"/>
      <c r="J101" s="39"/>
      <c r="K101" s="38"/>
      <c r="L101" s="39"/>
      <c r="M101" s="38"/>
    </row>
    <row r="102" spans="1:13" ht="22.5" x14ac:dyDescent="0.2">
      <c r="A102" s="37"/>
      <c r="C102" s="38"/>
      <c r="D102" s="39"/>
      <c r="E102" s="38"/>
      <c r="F102" s="39"/>
      <c r="G102" s="38"/>
      <c r="H102" s="39"/>
      <c r="I102" s="38"/>
      <c r="J102" s="39"/>
      <c r="K102" s="38"/>
      <c r="L102" s="39"/>
      <c r="M102" s="38"/>
    </row>
    <row r="103" spans="1:13" ht="22.5" x14ac:dyDescent="0.2">
      <c r="A103" s="37"/>
      <c r="C103" s="38"/>
      <c r="D103" s="39"/>
      <c r="E103" s="38"/>
      <c r="F103" s="39"/>
      <c r="G103" s="38"/>
      <c r="H103" s="39"/>
      <c r="I103" s="38"/>
      <c r="J103" s="39"/>
      <c r="K103" s="38"/>
      <c r="L103" s="39"/>
      <c r="M103" s="38"/>
    </row>
    <row r="104" spans="1:13" ht="22.5" x14ac:dyDescent="0.2">
      <c r="A104" s="37"/>
      <c r="C104" s="38"/>
      <c r="D104" s="39"/>
      <c r="E104" s="38"/>
      <c r="F104" s="39"/>
      <c r="G104" s="38"/>
      <c r="H104" s="39"/>
      <c r="I104" s="38"/>
      <c r="J104" s="39"/>
      <c r="K104" s="38"/>
      <c r="L104" s="39"/>
      <c r="M104" s="38"/>
    </row>
    <row r="105" spans="1:13" ht="22.5" x14ac:dyDescent="0.2">
      <c r="A105" s="37"/>
      <c r="C105" s="38"/>
      <c r="D105" s="39"/>
      <c r="E105" s="38"/>
      <c r="F105" s="39"/>
      <c r="G105" s="38"/>
      <c r="H105" s="39"/>
      <c r="I105" s="38"/>
      <c r="J105" s="39"/>
      <c r="K105" s="38"/>
      <c r="L105" s="39"/>
      <c r="M105" s="38"/>
    </row>
    <row r="106" spans="1:13" ht="22.5" x14ac:dyDescent="0.2">
      <c r="A106" s="37"/>
      <c r="C106" s="38"/>
      <c r="D106" s="39"/>
      <c r="E106" s="38"/>
      <c r="F106" s="39"/>
      <c r="G106" s="38"/>
      <c r="H106" s="39"/>
      <c r="I106" s="38"/>
      <c r="J106" s="39"/>
      <c r="K106" s="38"/>
      <c r="L106" s="39"/>
      <c r="M106" s="38"/>
    </row>
    <row r="107" spans="1:13" ht="22.5" x14ac:dyDescent="0.2">
      <c r="A107" s="37"/>
      <c r="C107" s="38"/>
      <c r="D107" s="39"/>
      <c r="E107" s="38"/>
      <c r="F107" s="39"/>
      <c r="G107" s="38"/>
      <c r="H107" s="39"/>
      <c r="I107" s="38"/>
      <c r="J107" s="39"/>
      <c r="K107" s="38"/>
      <c r="L107" s="39"/>
      <c r="M107" s="38"/>
    </row>
    <row r="108" spans="1:13" ht="22.5" x14ac:dyDescent="0.2">
      <c r="A108" s="37"/>
      <c r="C108" s="38"/>
      <c r="D108" s="39"/>
      <c r="E108" s="38"/>
      <c r="F108" s="39"/>
      <c r="G108" s="38"/>
      <c r="H108" s="39"/>
      <c r="I108" s="38"/>
      <c r="J108" s="39"/>
      <c r="K108" s="38"/>
      <c r="L108" s="39"/>
      <c r="M108" s="38"/>
    </row>
    <row r="109" spans="1:13" ht="22.5" x14ac:dyDescent="0.2">
      <c r="A109" s="37"/>
      <c r="C109" s="38"/>
      <c r="D109" s="39"/>
      <c r="E109" s="38"/>
      <c r="F109" s="39"/>
      <c r="G109" s="38"/>
      <c r="H109" s="39"/>
      <c r="I109" s="38"/>
      <c r="J109" s="39"/>
      <c r="K109" s="38"/>
      <c r="L109" s="39"/>
      <c r="M109" s="38"/>
    </row>
    <row r="110" spans="1:13" ht="22.5" x14ac:dyDescent="0.2">
      <c r="A110" s="37"/>
      <c r="C110" s="38"/>
      <c r="D110" s="39"/>
      <c r="E110" s="38"/>
      <c r="F110" s="39"/>
      <c r="G110" s="38"/>
      <c r="H110" s="39"/>
      <c r="I110" s="38"/>
      <c r="J110" s="39"/>
      <c r="K110" s="38"/>
      <c r="L110" s="39"/>
      <c r="M110" s="38"/>
    </row>
    <row r="111" spans="1:13" ht="22.5" x14ac:dyDescent="0.2">
      <c r="A111" s="37"/>
      <c r="C111" s="38"/>
      <c r="D111" s="39"/>
      <c r="E111" s="38"/>
      <c r="F111" s="39"/>
      <c r="G111" s="38"/>
      <c r="H111" s="39"/>
      <c r="I111" s="38"/>
      <c r="J111" s="39"/>
      <c r="K111" s="38"/>
      <c r="L111" s="39"/>
      <c r="M111" s="38"/>
    </row>
    <row r="112" spans="1:13" ht="22.5" x14ac:dyDescent="0.2">
      <c r="A112" s="37"/>
      <c r="C112" s="38"/>
      <c r="D112" s="39"/>
      <c r="E112" s="38"/>
      <c r="F112" s="39"/>
      <c r="G112" s="38"/>
      <c r="H112" s="39"/>
      <c r="I112" s="38"/>
      <c r="J112" s="39"/>
      <c r="K112" s="38"/>
      <c r="L112" s="39"/>
      <c r="M112" s="38"/>
    </row>
    <row r="113" spans="1:13" ht="22.5" x14ac:dyDescent="0.2">
      <c r="A113" s="37"/>
      <c r="C113" s="38"/>
      <c r="D113" s="39"/>
      <c r="E113" s="38"/>
      <c r="F113" s="39"/>
      <c r="G113" s="38"/>
      <c r="H113" s="39"/>
      <c r="I113" s="38"/>
      <c r="J113" s="39"/>
      <c r="K113" s="38"/>
      <c r="L113" s="39"/>
      <c r="M113" s="38"/>
    </row>
    <row r="114" spans="1:13" ht="22.5" x14ac:dyDescent="0.2">
      <c r="A114" s="37"/>
      <c r="C114" s="38"/>
      <c r="D114" s="39"/>
      <c r="E114" s="38"/>
      <c r="F114" s="39"/>
      <c r="G114" s="38"/>
      <c r="H114" s="39"/>
      <c r="I114" s="38"/>
      <c r="J114" s="39"/>
      <c r="K114" s="38"/>
      <c r="L114" s="39"/>
      <c r="M114" s="38"/>
    </row>
    <row r="115" spans="1:13" ht="22.5" x14ac:dyDescent="0.2">
      <c r="A115" s="37"/>
      <c r="C115" s="38"/>
      <c r="D115" s="39"/>
      <c r="E115" s="38"/>
      <c r="F115" s="39"/>
      <c r="G115" s="38"/>
      <c r="H115" s="39"/>
      <c r="I115" s="38"/>
      <c r="J115" s="39"/>
      <c r="K115" s="38"/>
      <c r="L115" s="39"/>
      <c r="M115" s="38"/>
    </row>
    <row r="116" spans="1:13" ht="22.5" x14ac:dyDescent="0.2">
      <c r="A116" s="37"/>
      <c r="C116" s="38"/>
      <c r="D116" s="39"/>
      <c r="E116" s="38"/>
      <c r="F116" s="39"/>
      <c r="G116" s="38"/>
      <c r="H116" s="39"/>
      <c r="I116" s="38"/>
      <c r="J116" s="39"/>
      <c r="K116" s="38"/>
      <c r="L116" s="39"/>
      <c r="M116" s="38"/>
    </row>
    <row r="117" spans="1:13" ht="22.5" x14ac:dyDescent="0.2">
      <c r="A117" s="37"/>
      <c r="C117" s="38"/>
      <c r="D117" s="39"/>
      <c r="E117" s="38"/>
      <c r="F117" s="39"/>
      <c r="G117" s="38"/>
      <c r="H117" s="39"/>
      <c r="I117" s="38"/>
      <c r="J117" s="39"/>
      <c r="K117" s="38"/>
      <c r="L117" s="39"/>
      <c r="M117" s="38"/>
    </row>
    <row r="118" spans="1:13" ht="22.5" x14ac:dyDescent="0.2">
      <c r="A118" s="37"/>
      <c r="C118" s="38"/>
      <c r="D118" s="39"/>
      <c r="E118" s="38"/>
      <c r="F118" s="39"/>
      <c r="G118" s="38"/>
      <c r="H118" s="39"/>
      <c r="I118" s="38"/>
      <c r="J118" s="39"/>
      <c r="K118" s="38"/>
      <c r="L118" s="39"/>
      <c r="M118" s="38"/>
    </row>
    <row r="119" spans="1:13" ht="22.5" x14ac:dyDescent="0.2">
      <c r="A119" s="37"/>
      <c r="C119" s="38"/>
      <c r="D119" s="39"/>
      <c r="E119" s="38"/>
      <c r="F119" s="39"/>
      <c r="G119" s="38"/>
      <c r="H119" s="39"/>
      <c r="I119" s="38"/>
      <c r="J119" s="39"/>
      <c r="K119" s="38"/>
      <c r="L119" s="39"/>
      <c r="M119" s="38"/>
    </row>
    <row r="120" spans="1:13" ht="22.5" x14ac:dyDescent="0.2">
      <c r="A120" s="37"/>
      <c r="C120" s="38"/>
      <c r="D120" s="39"/>
      <c r="E120" s="38"/>
      <c r="F120" s="39"/>
      <c r="G120" s="38"/>
      <c r="H120" s="39"/>
      <c r="I120" s="38"/>
      <c r="J120" s="39"/>
      <c r="K120" s="38"/>
      <c r="L120" s="39"/>
      <c r="M120" s="38"/>
    </row>
    <row r="121" spans="1:13" ht="22.5" x14ac:dyDescent="0.2">
      <c r="A121" s="37"/>
      <c r="C121" s="38"/>
      <c r="D121" s="39"/>
      <c r="E121" s="38"/>
      <c r="F121" s="39"/>
      <c r="G121" s="38"/>
      <c r="H121" s="39"/>
      <c r="I121" s="38"/>
      <c r="J121" s="39"/>
      <c r="K121" s="38"/>
      <c r="L121" s="39"/>
      <c r="M121" s="38"/>
    </row>
    <row r="122" spans="1:13" ht="22.5" x14ac:dyDescent="0.2">
      <c r="A122" s="37"/>
      <c r="C122" s="38"/>
      <c r="D122" s="39"/>
      <c r="E122" s="38"/>
      <c r="F122" s="39"/>
      <c r="G122" s="38"/>
      <c r="H122" s="39"/>
      <c r="I122" s="38"/>
      <c r="J122" s="39"/>
      <c r="K122" s="38"/>
      <c r="L122" s="39"/>
      <c r="M122" s="38"/>
    </row>
    <row r="123" spans="1:13" ht="22.5" x14ac:dyDescent="0.2">
      <c r="A123" s="37"/>
      <c r="C123" s="38"/>
      <c r="D123" s="39"/>
      <c r="E123" s="38"/>
      <c r="F123" s="39"/>
      <c r="G123" s="38"/>
      <c r="H123" s="39"/>
      <c r="I123" s="38"/>
      <c r="J123" s="39"/>
      <c r="K123" s="38"/>
      <c r="L123" s="39"/>
      <c r="M123" s="38"/>
    </row>
    <row r="124" spans="1:13" ht="22.5" x14ac:dyDescent="0.2">
      <c r="A124" s="37"/>
      <c r="C124" s="38"/>
      <c r="D124" s="39"/>
      <c r="E124" s="38"/>
      <c r="F124" s="39"/>
      <c r="G124" s="38"/>
      <c r="H124" s="39"/>
      <c r="I124" s="38"/>
      <c r="J124" s="39"/>
      <c r="K124" s="38"/>
      <c r="L124" s="39"/>
      <c r="M124" s="38"/>
    </row>
    <row r="125" spans="1:13" ht="22.5" x14ac:dyDescent="0.2">
      <c r="A125" s="37"/>
      <c r="C125" s="38"/>
      <c r="D125" s="39"/>
      <c r="E125" s="38"/>
      <c r="F125" s="39"/>
      <c r="G125" s="38"/>
      <c r="H125" s="39"/>
      <c r="I125" s="38"/>
      <c r="J125" s="39"/>
      <c r="K125" s="38"/>
      <c r="L125" s="39"/>
      <c r="M125" s="38"/>
    </row>
    <row r="126" spans="1:13" ht="22.5" x14ac:dyDescent="0.2">
      <c r="A126" s="37"/>
      <c r="C126" s="38"/>
      <c r="D126" s="39"/>
      <c r="E126" s="38"/>
      <c r="F126" s="39"/>
      <c r="G126" s="38"/>
      <c r="H126" s="39"/>
      <c r="I126" s="38"/>
      <c r="J126" s="39"/>
      <c r="K126" s="38"/>
      <c r="L126" s="39"/>
      <c r="M126" s="38"/>
    </row>
    <row r="127" spans="1:13" ht="22.5" x14ac:dyDescent="0.2">
      <c r="A127" s="37"/>
      <c r="C127" s="38"/>
      <c r="D127" s="39"/>
      <c r="E127" s="38"/>
      <c r="F127" s="39"/>
      <c r="G127" s="38"/>
      <c r="H127" s="39"/>
      <c r="I127" s="38"/>
      <c r="J127" s="39"/>
      <c r="K127" s="38"/>
      <c r="L127" s="39"/>
      <c r="M127" s="38"/>
    </row>
    <row r="128" spans="1:13" ht="22.5" x14ac:dyDescent="0.2">
      <c r="A128" s="37"/>
      <c r="C128" s="38"/>
      <c r="D128" s="39"/>
      <c r="E128" s="38"/>
      <c r="F128" s="39"/>
      <c r="G128" s="38"/>
      <c r="H128" s="39"/>
      <c r="I128" s="38"/>
      <c r="J128" s="39"/>
      <c r="K128" s="38"/>
      <c r="L128" s="39"/>
      <c r="M128" s="38"/>
    </row>
    <row r="129" spans="1:13" ht="22.5" x14ac:dyDescent="0.2">
      <c r="A129" s="37"/>
      <c r="C129" s="38"/>
      <c r="D129" s="39"/>
      <c r="E129" s="38"/>
      <c r="F129" s="39"/>
      <c r="G129" s="38"/>
      <c r="H129" s="39"/>
      <c r="I129" s="38"/>
      <c r="J129" s="39"/>
      <c r="K129" s="38"/>
      <c r="L129" s="39"/>
      <c r="M129" s="38"/>
    </row>
    <row r="130" spans="1:13" ht="22.5" x14ac:dyDescent="0.2">
      <c r="A130" s="37"/>
      <c r="C130" s="38"/>
      <c r="D130" s="39"/>
      <c r="E130" s="38"/>
      <c r="F130" s="39"/>
      <c r="G130" s="38"/>
      <c r="H130" s="39"/>
      <c r="I130" s="38"/>
      <c r="J130" s="39"/>
      <c r="K130" s="38"/>
      <c r="L130" s="39"/>
      <c r="M130" s="38"/>
    </row>
    <row r="131" spans="1:13" ht="22.5" x14ac:dyDescent="0.2">
      <c r="A131" s="37"/>
      <c r="C131" s="38"/>
      <c r="D131" s="39"/>
      <c r="E131" s="38"/>
      <c r="F131" s="39"/>
      <c r="G131" s="38"/>
      <c r="H131" s="39"/>
      <c r="I131" s="38"/>
      <c r="J131" s="39"/>
      <c r="K131" s="38"/>
      <c r="L131" s="39"/>
      <c r="M131" s="38"/>
    </row>
    <row r="132" spans="1:13" ht="22.5" x14ac:dyDescent="0.2">
      <c r="A132" s="37"/>
      <c r="C132" s="38"/>
      <c r="D132" s="39"/>
      <c r="E132" s="38"/>
      <c r="F132" s="39"/>
      <c r="G132" s="38"/>
      <c r="H132" s="39"/>
      <c r="I132" s="38"/>
      <c r="J132" s="39"/>
      <c r="K132" s="38"/>
      <c r="L132" s="39"/>
      <c r="M132" s="38"/>
    </row>
    <row r="133" spans="1:13" ht="22.5" x14ac:dyDescent="0.2">
      <c r="A133" s="37"/>
      <c r="C133" s="38"/>
      <c r="D133" s="39"/>
      <c r="E133" s="38"/>
      <c r="F133" s="39"/>
      <c r="G133" s="38"/>
      <c r="H133" s="39"/>
      <c r="I133" s="38"/>
      <c r="J133" s="39"/>
      <c r="K133" s="38"/>
      <c r="L133" s="39"/>
      <c r="M133" s="38"/>
    </row>
    <row r="134" spans="1:13" ht="22.5" x14ac:dyDescent="0.2">
      <c r="A134" s="37"/>
      <c r="C134" s="38"/>
      <c r="D134" s="39"/>
      <c r="E134" s="38"/>
      <c r="F134" s="39"/>
      <c r="G134" s="38"/>
      <c r="H134" s="39"/>
      <c r="I134" s="38"/>
      <c r="J134" s="39"/>
      <c r="K134" s="38"/>
      <c r="L134" s="39"/>
      <c r="M134" s="38"/>
    </row>
    <row r="135" spans="1:13" ht="22.5" x14ac:dyDescent="0.2">
      <c r="A135" s="37"/>
      <c r="C135" s="38"/>
      <c r="D135" s="39"/>
      <c r="E135" s="38"/>
      <c r="F135" s="39"/>
      <c r="G135" s="38"/>
      <c r="H135" s="39"/>
      <c r="I135" s="38"/>
      <c r="J135" s="39"/>
      <c r="K135" s="38"/>
      <c r="L135" s="39"/>
      <c r="M135" s="38"/>
    </row>
    <row r="136" spans="1:13" ht="22.5" x14ac:dyDescent="0.2">
      <c r="A136" s="37"/>
      <c r="C136" s="38"/>
      <c r="D136" s="39"/>
      <c r="E136" s="38"/>
      <c r="F136" s="39"/>
      <c r="G136" s="38"/>
      <c r="H136" s="39"/>
      <c r="I136" s="38"/>
      <c r="J136" s="39"/>
      <c r="K136" s="38"/>
      <c r="L136" s="39"/>
      <c r="M136" s="38"/>
    </row>
    <row r="137" spans="1:13" ht="22.5" x14ac:dyDescent="0.2">
      <c r="A137" s="37"/>
      <c r="C137" s="38"/>
      <c r="D137" s="39"/>
      <c r="E137" s="38"/>
      <c r="F137" s="39"/>
      <c r="G137" s="38"/>
      <c r="H137" s="39"/>
      <c r="I137" s="38"/>
      <c r="J137" s="39"/>
      <c r="K137" s="38"/>
      <c r="L137" s="39"/>
      <c r="M137" s="38"/>
    </row>
    <row r="138" spans="1:13" ht="22.5" x14ac:dyDescent="0.2">
      <c r="A138" s="37"/>
      <c r="C138" s="38"/>
      <c r="D138" s="39"/>
      <c r="E138" s="38"/>
      <c r="F138" s="39"/>
      <c r="G138" s="38"/>
      <c r="H138" s="39"/>
      <c r="I138" s="38"/>
      <c r="J138" s="39"/>
      <c r="K138" s="38"/>
      <c r="L138" s="39"/>
      <c r="M138" s="38"/>
    </row>
    <row r="139" spans="1:13" ht="22.5" x14ac:dyDescent="0.2">
      <c r="A139" s="37"/>
      <c r="C139" s="38"/>
      <c r="D139" s="39"/>
      <c r="E139" s="38"/>
      <c r="F139" s="39"/>
      <c r="G139" s="38"/>
      <c r="H139" s="39"/>
      <c r="I139" s="38"/>
      <c r="J139" s="39"/>
      <c r="K139" s="38"/>
      <c r="L139" s="39"/>
      <c r="M139" s="38"/>
    </row>
    <row r="140" spans="1:13" ht="22.5" x14ac:dyDescent="0.2">
      <c r="A140" s="37"/>
      <c r="C140" s="38"/>
      <c r="D140" s="39"/>
      <c r="E140" s="38"/>
      <c r="F140" s="39"/>
      <c r="G140" s="38"/>
      <c r="H140" s="39"/>
      <c r="I140" s="38"/>
      <c r="J140" s="39"/>
      <c r="K140" s="38"/>
      <c r="L140" s="39"/>
      <c r="M140" s="38"/>
    </row>
    <row r="141" spans="1:13" ht="22.5" x14ac:dyDescent="0.2">
      <c r="A141" s="37"/>
      <c r="C141" s="38"/>
      <c r="D141" s="39"/>
      <c r="E141" s="38"/>
      <c r="F141" s="39"/>
      <c r="G141" s="38"/>
      <c r="H141" s="39"/>
      <c r="I141" s="38"/>
      <c r="J141" s="39"/>
      <c r="K141" s="38"/>
      <c r="L141" s="39"/>
      <c r="M141" s="38"/>
    </row>
    <row r="142" spans="1:13" ht="22.5" x14ac:dyDescent="0.2">
      <c r="A142" s="37"/>
      <c r="C142" s="38"/>
      <c r="D142" s="39"/>
      <c r="E142" s="38"/>
      <c r="F142" s="39"/>
      <c r="G142" s="38"/>
      <c r="H142" s="39"/>
      <c r="I142" s="38"/>
      <c r="J142" s="39"/>
      <c r="K142" s="38"/>
      <c r="L142" s="39"/>
      <c r="M142" s="38"/>
    </row>
    <row r="143" spans="1:13" ht="22.5" x14ac:dyDescent="0.2">
      <c r="A143" s="37"/>
      <c r="C143" s="38"/>
      <c r="D143" s="39"/>
      <c r="E143" s="38"/>
      <c r="F143" s="39"/>
      <c r="G143" s="38"/>
      <c r="H143" s="39"/>
      <c r="I143" s="38"/>
      <c r="J143" s="39"/>
      <c r="K143" s="38"/>
      <c r="L143" s="39"/>
      <c r="M143" s="38"/>
    </row>
    <row r="144" spans="1:13" ht="22.5" x14ac:dyDescent="0.2">
      <c r="A144" s="37"/>
      <c r="C144" s="38"/>
      <c r="D144" s="39"/>
      <c r="E144" s="38"/>
      <c r="F144" s="39"/>
      <c r="G144" s="38"/>
      <c r="H144" s="39"/>
      <c r="I144" s="38"/>
      <c r="J144" s="39"/>
      <c r="K144" s="38"/>
      <c r="L144" s="39"/>
      <c r="M144" s="38"/>
    </row>
    <row r="145" spans="1:13" ht="22.5" x14ac:dyDescent="0.2">
      <c r="A145" s="37"/>
      <c r="C145" s="38"/>
      <c r="D145" s="39"/>
      <c r="E145" s="38"/>
      <c r="F145" s="39"/>
      <c r="G145" s="38"/>
      <c r="H145" s="39"/>
      <c r="I145" s="38"/>
      <c r="J145" s="39"/>
      <c r="K145" s="38"/>
      <c r="L145" s="39"/>
      <c r="M145" s="38"/>
    </row>
    <row r="146" spans="1:13" ht="22.5" x14ac:dyDescent="0.2">
      <c r="A146" s="37"/>
      <c r="C146" s="38"/>
      <c r="D146" s="39"/>
      <c r="E146" s="38"/>
      <c r="F146" s="39"/>
      <c r="G146" s="38"/>
      <c r="H146" s="39"/>
      <c r="I146" s="38"/>
      <c r="J146" s="39"/>
      <c r="K146" s="38"/>
      <c r="L146" s="39"/>
      <c r="M146" s="38"/>
    </row>
    <row r="147" spans="1:13" ht="22.5" x14ac:dyDescent="0.2">
      <c r="A147" s="37"/>
      <c r="C147" s="38"/>
      <c r="D147" s="39"/>
      <c r="E147" s="38"/>
      <c r="F147" s="39"/>
      <c r="G147" s="38"/>
      <c r="H147" s="39"/>
      <c r="I147" s="38"/>
      <c r="J147" s="39"/>
      <c r="K147" s="38"/>
      <c r="L147" s="39"/>
      <c r="M147" s="38"/>
    </row>
    <row r="148" spans="1:13" ht="22.5" x14ac:dyDescent="0.2">
      <c r="A148" s="37"/>
      <c r="C148" s="38"/>
      <c r="D148" s="39"/>
      <c r="E148" s="38"/>
      <c r="F148" s="39"/>
      <c r="G148" s="38"/>
      <c r="H148" s="39"/>
      <c r="I148" s="38"/>
      <c r="J148" s="39"/>
      <c r="K148" s="38"/>
      <c r="L148" s="39"/>
      <c r="M148" s="38"/>
    </row>
    <row r="149" spans="1:13" ht="22.5" x14ac:dyDescent="0.2">
      <c r="A149" s="37"/>
      <c r="C149" s="38"/>
      <c r="D149" s="39"/>
      <c r="E149" s="38"/>
      <c r="F149" s="39"/>
      <c r="G149" s="38"/>
      <c r="H149" s="39"/>
      <c r="I149" s="38"/>
      <c r="J149" s="39"/>
      <c r="K149" s="38"/>
      <c r="L149" s="39"/>
      <c r="M149" s="38"/>
    </row>
    <row r="150" spans="1:13" ht="22.5" x14ac:dyDescent="0.2">
      <c r="A150" s="37"/>
      <c r="C150" s="38"/>
      <c r="D150" s="39"/>
      <c r="E150" s="38"/>
      <c r="F150" s="39"/>
      <c r="G150" s="38"/>
      <c r="H150" s="39"/>
      <c r="I150" s="38"/>
      <c r="J150" s="39"/>
      <c r="K150" s="38"/>
      <c r="L150" s="39"/>
      <c r="M150" s="38"/>
    </row>
    <row r="151" spans="1:13" ht="22.5" x14ac:dyDescent="0.2">
      <c r="A151" s="37"/>
      <c r="C151" s="38"/>
      <c r="D151" s="39"/>
      <c r="E151" s="38"/>
      <c r="F151" s="39"/>
      <c r="G151" s="38"/>
      <c r="H151" s="39"/>
      <c r="I151" s="38"/>
      <c r="J151" s="39"/>
      <c r="K151" s="38"/>
      <c r="L151" s="39"/>
      <c r="M151" s="38"/>
    </row>
    <row r="152" spans="1:13" ht="22.5" x14ac:dyDescent="0.2">
      <c r="A152" s="37"/>
      <c r="C152" s="38"/>
      <c r="D152" s="39"/>
      <c r="E152" s="38"/>
      <c r="F152" s="39"/>
      <c r="G152" s="38"/>
      <c r="H152" s="39"/>
      <c r="I152" s="38"/>
      <c r="J152" s="39"/>
      <c r="K152" s="38"/>
      <c r="L152" s="39"/>
      <c r="M152" s="38"/>
    </row>
    <row r="153" spans="1:13" ht="22.5" x14ac:dyDescent="0.2">
      <c r="A153" s="37"/>
      <c r="C153" s="38"/>
      <c r="D153" s="39"/>
      <c r="E153" s="38"/>
      <c r="F153" s="39"/>
      <c r="G153" s="38"/>
      <c r="H153" s="39"/>
      <c r="I153" s="38"/>
      <c r="J153" s="39"/>
      <c r="K153" s="38"/>
      <c r="L153" s="39"/>
      <c r="M153" s="38"/>
    </row>
    <row r="154" spans="1:13" ht="22.5" x14ac:dyDescent="0.2">
      <c r="A154" s="37"/>
      <c r="C154" s="38"/>
      <c r="D154" s="39"/>
      <c r="E154" s="38"/>
      <c r="F154" s="39"/>
      <c r="G154" s="38"/>
      <c r="H154" s="39"/>
      <c r="I154" s="38"/>
      <c r="J154" s="39"/>
      <c r="K154" s="38"/>
      <c r="L154" s="39"/>
      <c r="M154" s="38"/>
    </row>
    <row r="155" spans="1:13" ht="22.5" x14ac:dyDescent="0.2">
      <c r="A155" s="37"/>
      <c r="C155" s="38"/>
      <c r="D155" s="39"/>
      <c r="E155" s="38"/>
      <c r="F155" s="39"/>
      <c r="G155" s="38"/>
      <c r="H155" s="39"/>
      <c r="I155" s="38"/>
      <c r="J155" s="39"/>
      <c r="K155" s="38"/>
      <c r="L155" s="39"/>
      <c r="M155" s="38"/>
    </row>
    <row r="156" spans="1:13" ht="22.5" x14ac:dyDescent="0.2">
      <c r="A156" s="37"/>
      <c r="C156" s="38"/>
      <c r="D156" s="39"/>
      <c r="E156" s="38"/>
      <c r="F156" s="39"/>
      <c r="G156" s="38"/>
      <c r="H156" s="39"/>
      <c r="I156" s="38"/>
      <c r="J156" s="39"/>
      <c r="K156" s="38"/>
      <c r="L156" s="39"/>
      <c r="M156" s="38"/>
    </row>
    <row r="157" spans="1:13" ht="22.5" x14ac:dyDescent="0.2">
      <c r="A157" s="37"/>
      <c r="C157" s="38"/>
      <c r="D157" s="39"/>
      <c r="E157" s="38"/>
      <c r="F157" s="39"/>
      <c r="G157" s="38"/>
      <c r="H157" s="39"/>
      <c r="I157" s="38"/>
      <c r="J157" s="39"/>
      <c r="K157" s="38"/>
      <c r="L157" s="39"/>
      <c r="M157" s="38"/>
    </row>
    <row r="158" spans="1:13" ht="22.5" x14ac:dyDescent="0.2">
      <c r="A158" s="37"/>
      <c r="C158" s="38"/>
      <c r="D158" s="39"/>
      <c r="E158" s="38"/>
      <c r="F158" s="39"/>
      <c r="G158" s="38"/>
      <c r="H158" s="39"/>
      <c r="I158" s="38"/>
      <c r="J158" s="39"/>
      <c r="K158" s="38"/>
      <c r="L158" s="39"/>
      <c r="M158" s="38"/>
    </row>
    <row r="159" spans="1:13" ht="22.5" x14ac:dyDescent="0.2">
      <c r="A159" s="37"/>
      <c r="C159" s="38"/>
      <c r="D159" s="39"/>
      <c r="E159" s="38"/>
      <c r="F159" s="39"/>
      <c r="G159" s="38"/>
      <c r="H159" s="39"/>
      <c r="I159" s="38"/>
      <c r="J159" s="39"/>
      <c r="K159" s="38"/>
      <c r="L159" s="39"/>
      <c r="M159" s="38"/>
    </row>
    <row r="160" spans="1:13" ht="22.5" x14ac:dyDescent="0.2">
      <c r="A160" s="37"/>
      <c r="C160" s="38"/>
      <c r="D160" s="39"/>
      <c r="E160" s="38"/>
      <c r="F160" s="39"/>
      <c r="G160" s="38"/>
      <c r="H160" s="39"/>
      <c r="I160" s="38"/>
      <c r="J160" s="39"/>
      <c r="K160" s="38"/>
      <c r="L160" s="39"/>
      <c r="M160" s="38"/>
    </row>
    <row r="161" spans="1:13" ht="22.5" x14ac:dyDescent="0.2">
      <c r="A161" s="37"/>
      <c r="C161" s="38"/>
      <c r="D161" s="39"/>
      <c r="E161" s="38"/>
      <c r="F161" s="39"/>
      <c r="G161" s="38"/>
      <c r="H161" s="39"/>
      <c r="I161" s="38"/>
      <c r="J161" s="39"/>
      <c r="K161" s="38"/>
      <c r="L161" s="39"/>
      <c r="M161" s="38"/>
    </row>
    <row r="162" spans="1:13" ht="22.5" x14ac:dyDescent="0.2">
      <c r="A162" s="37"/>
      <c r="C162" s="38"/>
      <c r="D162" s="39"/>
      <c r="E162" s="38"/>
      <c r="F162" s="39"/>
      <c r="G162" s="38"/>
      <c r="H162" s="39"/>
      <c r="I162" s="38"/>
      <c r="J162" s="39"/>
      <c r="K162" s="38"/>
      <c r="L162" s="39"/>
      <c r="M162" s="38"/>
    </row>
    <row r="163" spans="1:13" ht="22.5" x14ac:dyDescent="0.2">
      <c r="A163" s="37"/>
      <c r="C163" s="38"/>
      <c r="D163" s="39"/>
      <c r="E163" s="38"/>
      <c r="F163" s="39"/>
      <c r="G163" s="38"/>
      <c r="H163" s="39"/>
      <c r="I163" s="38"/>
      <c r="J163" s="39"/>
      <c r="K163" s="38"/>
      <c r="L163" s="39"/>
      <c r="M163" s="38"/>
    </row>
    <row r="164" spans="1:13" ht="22.5" x14ac:dyDescent="0.2">
      <c r="A164" s="37"/>
      <c r="C164" s="38"/>
      <c r="D164" s="39"/>
      <c r="E164" s="38"/>
      <c r="F164" s="39"/>
      <c r="G164" s="38"/>
      <c r="H164" s="39"/>
      <c r="I164" s="38"/>
      <c r="J164" s="39"/>
      <c r="K164" s="38"/>
      <c r="L164" s="39"/>
      <c r="M164" s="38"/>
    </row>
    <row r="165" spans="1:13" ht="22.5" x14ac:dyDescent="0.2">
      <c r="A165" s="37"/>
      <c r="C165" s="38"/>
      <c r="D165" s="39"/>
      <c r="E165" s="38"/>
      <c r="F165" s="39"/>
      <c r="G165" s="38"/>
      <c r="H165" s="39"/>
      <c r="I165" s="38"/>
      <c r="J165" s="39"/>
      <c r="K165" s="38"/>
      <c r="L165" s="39"/>
      <c r="M165" s="38"/>
    </row>
    <row r="166" spans="1:13" ht="22.5" x14ac:dyDescent="0.2">
      <c r="A166" s="37"/>
      <c r="C166" s="38"/>
      <c r="D166" s="39"/>
      <c r="E166" s="38"/>
      <c r="F166" s="39"/>
      <c r="G166" s="38"/>
      <c r="H166" s="39"/>
      <c r="I166" s="38"/>
      <c r="J166" s="39"/>
      <c r="K166" s="38"/>
      <c r="L166" s="39"/>
      <c r="M166" s="38"/>
    </row>
    <row r="167" spans="1:13" ht="22.5" x14ac:dyDescent="0.2">
      <c r="A167" s="37"/>
      <c r="C167" s="38"/>
      <c r="D167" s="39"/>
      <c r="E167" s="38"/>
      <c r="F167" s="39"/>
      <c r="G167" s="38"/>
      <c r="H167" s="39"/>
      <c r="I167" s="38"/>
      <c r="J167" s="39"/>
      <c r="K167" s="38"/>
      <c r="L167" s="39"/>
      <c r="M167" s="38"/>
    </row>
    <row r="168" spans="1:13" ht="22.5" x14ac:dyDescent="0.2">
      <c r="A168" s="37"/>
      <c r="C168" s="38"/>
      <c r="D168" s="39"/>
      <c r="E168" s="38"/>
      <c r="F168" s="39"/>
      <c r="G168" s="38"/>
      <c r="H168" s="39"/>
      <c r="I168" s="38"/>
      <c r="J168" s="39"/>
      <c r="K168" s="38"/>
      <c r="L168" s="39"/>
      <c r="M168" s="38"/>
    </row>
    <row r="169" spans="1:13" ht="22.5" x14ac:dyDescent="0.2">
      <c r="A169" s="37"/>
      <c r="C169" s="38"/>
      <c r="D169" s="39"/>
      <c r="E169" s="38"/>
      <c r="F169" s="39"/>
      <c r="G169" s="38"/>
      <c r="H169" s="39"/>
      <c r="I169" s="38"/>
      <c r="J169" s="39"/>
      <c r="K169" s="38"/>
      <c r="L169" s="39"/>
      <c r="M169" s="38"/>
    </row>
    <row r="170" spans="1:13" ht="22.5" x14ac:dyDescent="0.2">
      <c r="A170" s="37"/>
      <c r="C170" s="38"/>
      <c r="D170" s="39"/>
      <c r="E170" s="38"/>
      <c r="F170" s="39"/>
      <c r="G170" s="38"/>
      <c r="H170" s="39"/>
      <c r="I170" s="38"/>
      <c r="J170" s="39"/>
      <c r="K170" s="38"/>
      <c r="L170" s="39"/>
      <c r="M170" s="38"/>
    </row>
    <row r="171" spans="1:13" ht="22.5" x14ac:dyDescent="0.2">
      <c r="A171" s="37"/>
      <c r="C171" s="38"/>
      <c r="D171" s="39"/>
      <c r="E171" s="38"/>
      <c r="F171" s="39"/>
      <c r="G171" s="38"/>
      <c r="H171" s="39"/>
      <c r="I171" s="38"/>
      <c r="J171" s="39"/>
      <c r="K171" s="38"/>
      <c r="L171" s="39"/>
      <c r="M171" s="38"/>
    </row>
    <row r="172" spans="1:13" ht="22.5" x14ac:dyDescent="0.2">
      <c r="A172" s="37"/>
      <c r="C172" s="38"/>
      <c r="D172" s="39"/>
      <c r="E172" s="38"/>
      <c r="F172" s="39"/>
      <c r="G172" s="38"/>
      <c r="H172" s="39"/>
      <c r="I172" s="38"/>
      <c r="J172" s="39"/>
      <c r="K172" s="38"/>
      <c r="L172" s="39"/>
      <c r="M172" s="38"/>
    </row>
  </sheetData>
  <sortState xmlns:xlrd2="http://schemas.microsoft.com/office/spreadsheetml/2017/richdata2" ref="A9:M10">
    <sortCondition descending="1" ref="M9:M10"/>
  </sortState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4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C2DC-367F-4007-A622-F608C2366ABC}">
  <sheetPr>
    <pageSetUpPr fitToPage="1"/>
  </sheetPr>
  <dimension ref="A1:M171"/>
  <sheetViews>
    <sheetView rightToLeft="1" view="pageBreakPreview" zoomScale="80" zoomScaleNormal="98" zoomScaleSheetLayoutView="80" workbookViewId="0">
      <selection activeCell="A12" sqref="A12:XFD13"/>
    </sheetView>
  </sheetViews>
  <sheetFormatPr defaultColWidth="9.140625" defaultRowHeight="12.75" x14ac:dyDescent="0.2"/>
  <cols>
    <col min="1" max="1" width="52.7109375" style="32" customWidth="1"/>
    <col min="2" max="2" width="1.42578125" style="32" customWidth="1"/>
    <col min="3" max="3" width="40" style="32" customWidth="1"/>
    <col min="4" max="4" width="1.42578125" style="32" customWidth="1"/>
    <col min="5" max="5" width="40.5703125" style="32" customWidth="1"/>
    <col min="6" max="6" width="1.42578125" style="32" customWidth="1"/>
    <col min="7" max="7" width="38.7109375" style="32" customWidth="1"/>
    <col min="8" max="8" width="1.42578125" style="32" customWidth="1"/>
    <col min="9" max="9" width="45.7109375" style="32" customWidth="1"/>
    <col min="10" max="10" width="1.42578125" style="32" customWidth="1"/>
    <col min="11" max="11" width="41.42578125" style="32" customWidth="1"/>
    <col min="12" max="12" width="1.42578125" style="32" customWidth="1"/>
    <col min="13" max="13" width="47.140625" style="32" customWidth="1"/>
    <col min="14" max="14" width="1.42578125" style="32" customWidth="1"/>
    <col min="15" max="15" width="14" style="32" bestFit="1" customWidth="1"/>
    <col min="16" max="16384" width="9.140625" style="32"/>
  </cols>
  <sheetData>
    <row r="1" spans="1:13" ht="40.5" customHeight="1" x14ac:dyDescent="0.2">
      <c r="A1" s="140" t="str">
        <f>درآمد!A1</f>
        <v>صندوق سرمایه گذاری بخشی افق دماوند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3" ht="40.5" customHeight="1" x14ac:dyDescent="0.2">
      <c r="A2" s="140" t="str">
        <f>درآمد!A2</f>
        <v>صورت وضعیت درآمدها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3" ht="40.5" customHeight="1" x14ac:dyDescent="0.2">
      <c r="A3" s="140" t="str">
        <f>درآمد!A3</f>
        <v>دوره یک ماهه منتهی به 31 فروردین 1405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3" ht="40.5" customHeight="1" x14ac:dyDescent="0.2"/>
    <row r="5" spans="1:13" ht="40.5" customHeight="1" x14ac:dyDescent="0.2">
      <c r="A5" s="143" t="s">
        <v>135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 ht="40.5" customHeight="1" x14ac:dyDescent="0.85">
      <c r="A6" s="60"/>
      <c r="B6" s="60"/>
      <c r="C6" s="147" t="s">
        <v>80</v>
      </c>
      <c r="D6" s="147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40.5" customHeight="1" thickBot="1" x14ac:dyDescent="0.8">
      <c r="A7" s="146" t="s">
        <v>112</v>
      </c>
      <c r="C7" s="138" t="str">
        <f>'2-1'!C7</f>
        <v>طی فروردین ماه</v>
      </c>
      <c r="D7" s="138"/>
      <c r="E7" s="138"/>
      <c r="F7" s="138"/>
      <c r="G7" s="138"/>
      <c r="H7" s="36"/>
      <c r="I7" s="138" t="str">
        <f>'2-1'!M7</f>
        <v>از ابتدای سال مالی تا پایان فروردین ماه</v>
      </c>
      <c r="J7" s="138"/>
      <c r="K7" s="138"/>
      <c r="L7" s="138"/>
      <c r="M7" s="138"/>
    </row>
    <row r="8" spans="1:13" ht="40.5" customHeight="1" thickBot="1" x14ac:dyDescent="0.4">
      <c r="A8" s="135"/>
      <c r="C8" s="35" t="s">
        <v>66</v>
      </c>
      <c r="D8" s="36"/>
      <c r="E8" s="35" t="s">
        <v>67</v>
      </c>
      <c r="F8" s="36"/>
      <c r="G8" s="35" t="s">
        <v>68</v>
      </c>
      <c r="H8" s="36"/>
      <c r="I8" s="35" t="s">
        <v>66</v>
      </c>
      <c r="J8" s="36"/>
      <c r="K8" s="35" t="s">
        <v>67</v>
      </c>
      <c r="L8" s="36"/>
      <c r="M8" s="35" t="s">
        <v>68</v>
      </c>
    </row>
    <row r="9" spans="1:13" ht="40.5" customHeight="1" thickBot="1" x14ac:dyDescent="0.25">
      <c r="A9" s="37" t="s">
        <v>118</v>
      </c>
      <c r="C9" s="38">
        <v>4956891324</v>
      </c>
      <c r="D9" s="39"/>
      <c r="E9" s="38">
        <v>0</v>
      </c>
      <c r="F9" s="39"/>
      <c r="G9" s="38">
        <f>C9+E9</f>
        <v>4956891324</v>
      </c>
      <c r="H9" s="39"/>
      <c r="I9" s="38">
        <v>4956891324</v>
      </c>
      <c r="J9" s="39"/>
      <c r="K9" s="38">
        <v>0</v>
      </c>
      <c r="L9" s="39"/>
      <c r="M9" s="38">
        <f>I9+K9</f>
        <v>4956891324</v>
      </c>
    </row>
    <row r="10" spans="1:13" ht="39.6" customHeight="1" thickBot="1" x14ac:dyDescent="0.25">
      <c r="A10" s="42"/>
      <c r="B10" s="43"/>
      <c r="C10" s="46">
        <f>SUM(C9:C9)</f>
        <v>4956891324</v>
      </c>
      <c r="D10" s="44"/>
      <c r="E10" s="46">
        <f>SUM(E9:E9)</f>
        <v>0</v>
      </c>
      <c r="F10" s="44"/>
      <c r="G10" s="46">
        <f>SUM(G9:G9)</f>
        <v>4956891324</v>
      </c>
      <c r="H10" s="44"/>
      <c r="I10" s="46">
        <f>SUM(I9:I9)</f>
        <v>4956891324</v>
      </c>
      <c r="J10" s="44"/>
      <c r="K10" s="46">
        <f>SUM(K9:K9)</f>
        <v>0</v>
      </c>
      <c r="L10" s="44"/>
      <c r="M10" s="46">
        <f>SUM(M9:M9)</f>
        <v>4956891324</v>
      </c>
    </row>
    <row r="11" spans="1:13" ht="23.25" thickTop="1" x14ac:dyDescent="0.2">
      <c r="A11" s="37"/>
      <c r="C11" s="38"/>
      <c r="D11" s="39"/>
      <c r="E11" s="38"/>
      <c r="F11" s="39"/>
      <c r="G11" s="38"/>
      <c r="H11" s="39"/>
      <c r="I11" s="38"/>
      <c r="J11" s="39"/>
      <c r="K11" s="38"/>
      <c r="L11" s="39"/>
      <c r="M11" s="38"/>
    </row>
    <row r="12" spans="1:13" ht="22.5" hidden="1" x14ac:dyDescent="0.2">
      <c r="A12" s="37"/>
      <c r="C12" s="38">
        <v>4956891324</v>
      </c>
      <c r="D12" s="39"/>
      <c r="E12" s="38">
        <v>0</v>
      </c>
      <c r="F12" s="39"/>
      <c r="G12" s="38">
        <f>C12+E12</f>
        <v>4956891324</v>
      </c>
      <c r="H12" s="39"/>
      <c r="I12" s="38">
        <v>4956891324</v>
      </c>
      <c r="J12" s="39"/>
      <c r="K12" s="38">
        <v>0</v>
      </c>
      <c r="L12" s="39"/>
      <c r="M12" s="38">
        <f>I12+K12</f>
        <v>4956891324</v>
      </c>
    </row>
    <row r="13" spans="1:13" ht="22.5" hidden="1" x14ac:dyDescent="0.2">
      <c r="A13" s="37"/>
      <c r="C13" s="38">
        <f>C12-C10</f>
        <v>0</v>
      </c>
      <c r="D13" s="39"/>
      <c r="E13" s="38">
        <f>E12-E10</f>
        <v>0</v>
      </c>
      <c r="F13" s="39"/>
      <c r="G13" s="38">
        <f>G12-G10</f>
        <v>0</v>
      </c>
      <c r="H13" s="39"/>
      <c r="I13" s="38">
        <f>I12-I10</f>
        <v>0</v>
      </c>
      <c r="J13" s="39"/>
      <c r="K13" s="38">
        <f>K12-K10</f>
        <v>0</v>
      </c>
      <c r="L13" s="39"/>
      <c r="M13" s="38">
        <f>M12-M10</f>
        <v>0</v>
      </c>
    </row>
    <row r="14" spans="1:13" ht="22.5" x14ac:dyDescent="0.2">
      <c r="A14" s="37"/>
      <c r="C14" s="38"/>
      <c r="D14" s="39"/>
      <c r="E14" s="38"/>
      <c r="F14" s="39"/>
      <c r="G14" s="38"/>
      <c r="H14" s="39"/>
      <c r="I14" s="38"/>
      <c r="J14" s="39"/>
      <c r="K14" s="38"/>
      <c r="L14" s="39"/>
      <c r="M14" s="38"/>
    </row>
    <row r="15" spans="1:13" ht="22.5" x14ac:dyDescent="0.2">
      <c r="A15" s="37"/>
      <c r="C15" s="38"/>
      <c r="D15" s="39"/>
      <c r="E15" s="38"/>
      <c r="F15" s="39"/>
      <c r="G15" s="38"/>
      <c r="H15" s="39"/>
      <c r="I15" s="38"/>
      <c r="J15" s="39"/>
      <c r="K15" s="38"/>
      <c r="L15" s="39"/>
      <c r="M15" s="38"/>
    </row>
    <row r="16" spans="1:13" ht="22.5" x14ac:dyDescent="0.2">
      <c r="A16" s="37"/>
      <c r="C16" s="38"/>
      <c r="D16" s="39"/>
      <c r="E16" s="38"/>
      <c r="F16" s="39"/>
      <c r="G16" s="38"/>
      <c r="H16" s="39"/>
      <c r="I16" s="38"/>
      <c r="J16" s="39"/>
      <c r="K16" s="38"/>
      <c r="L16" s="39"/>
      <c r="M16" s="38"/>
    </row>
    <row r="17" spans="1:13" ht="22.5" x14ac:dyDescent="0.2">
      <c r="A17" s="37"/>
      <c r="C17" s="38"/>
      <c r="D17" s="39"/>
      <c r="E17" s="38"/>
      <c r="F17" s="39"/>
      <c r="G17" s="38"/>
      <c r="H17" s="39"/>
      <c r="I17" s="38"/>
      <c r="J17" s="39"/>
      <c r="K17" s="38"/>
      <c r="L17" s="39"/>
      <c r="M17" s="38"/>
    </row>
    <row r="18" spans="1:13" ht="22.5" x14ac:dyDescent="0.2">
      <c r="A18" s="37"/>
      <c r="C18" s="38"/>
      <c r="D18" s="39"/>
      <c r="E18" s="38"/>
      <c r="F18" s="39"/>
      <c r="G18" s="38"/>
      <c r="H18" s="39"/>
      <c r="I18" s="38"/>
      <c r="J18" s="39"/>
      <c r="K18" s="38"/>
      <c r="L18" s="39"/>
      <c r="M18" s="38"/>
    </row>
    <row r="19" spans="1:13" ht="22.5" x14ac:dyDescent="0.2">
      <c r="A19" s="37"/>
      <c r="C19" s="38"/>
      <c r="D19" s="39"/>
      <c r="E19" s="38"/>
      <c r="F19" s="39"/>
      <c r="G19" s="38"/>
      <c r="H19" s="39"/>
      <c r="I19" s="38"/>
      <c r="J19" s="39"/>
      <c r="K19" s="38"/>
      <c r="L19" s="39"/>
      <c r="M19" s="38"/>
    </row>
    <row r="20" spans="1:13" ht="22.5" x14ac:dyDescent="0.2">
      <c r="A20" s="37"/>
      <c r="C20" s="38"/>
      <c r="D20" s="39"/>
      <c r="E20" s="38"/>
      <c r="F20" s="39"/>
      <c r="G20" s="38"/>
      <c r="H20" s="39"/>
      <c r="I20" s="38"/>
      <c r="J20" s="39"/>
      <c r="K20" s="38"/>
      <c r="L20" s="39"/>
      <c r="M20" s="38"/>
    </row>
    <row r="21" spans="1:13" ht="22.5" x14ac:dyDescent="0.2">
      <c r="A21" s="37"/>
      <c r="C21" s="38"/>
      <c r="D21" s="39"/>
      <c r="E21" s="38"/>
      <c r="F21" s="39"/>
      <c r="G21" s="38"/>
      <c r="H21" s="39"/>
      <c r="I21" s="38"/>
      <c r="J21" s="39"/>
      <c r="K21" s="38"/>
      <c r="L21" s="39"/>
      <c r="M21" s="38"/>
    </row>
    <row r="22" spans="1:13" ht="22.5" x14ac:dyDescent="0.2">
      <c r="A22" s="37"/>
      <c r="C22" s="38"/>
      <c r="D22" s="39"/>
      <c r="E22" s="38"/>
      <c r="F22" s="39"/>
      <c r="G22" s="38"/>
      <c r="H22" s="39"/>
      <c r="I22" s="38"/>
      <c r="J22" s="39"/>
      <c r="K22" s="38"/>
      <c r="L22" s="39"/>
      <c r="M22" s="38"/>
    </row>
    <row r="23" spans="1:13" ht="22.5" x14ac:dyDescent="0.2">
      <c r="A23" s="37"/>
      <c r="C23" s="38"/>
      <c r="D23" s="39"/>
      <c r="E23" s="38"/>
      <c r="F23" s="39"/>
      <c r="G23" s="38"/>
      <c r="H23" s="39"/>
      <c r="I23" s="38"/>
      <c r="J23" s="39"/>
      <c r="K23" s="38"/>
      <c r="L23" s="39"/>
      <c r="M23" s="38"/>
    </row>
    <row r="24" spans="1:13" ht="23.25" thickBot="1" x14ac:dyDescent="0.25">
      <c r="A24" s="37"/>
      <c r="C24" s="38"/>
      <c r="D24" s="39"/>
      <c r="E24" s="38"/>
      <c r="F24" s="39"/>
      <c r="G24" s="38"/>
      <c r="H24" s="39"/>
      <c r="I24" s="38"/>
      <c r="J24" s="39"/>
      <c r="K24" s="38"/>
      <c r="L24" s="39"/>
      <c r="M24" s="38"/>
    </row>
    <row r="25" spans="1:13" ht="22.5" x14ac:dyDescent="0.2">
      <c r="A25" s="37"/>
      <c r="C25" s="38"/>
      <c r="D25" s="39"/>
      <c r="E25" s="38"/>
      <c r="F25" s="39"/>
      <c r="G25" s="38"/>
      <c r="H25" s="39"/>
      <c r="I25" s="38"/>
      <c r="J25" s="39"/>
      <c r="K25" s="38"/>
      <c r="L25" s="39"/>
      <c r="M25" s="38"/>
    </row>
    <row r="26" spans="1:13" ht="22.5" x14ac:dyDescent="0.2">
      <c r="A26" s="37"/>
      <c r="C26" s="38"/>
      <c r="D26" s="39"/>
      <c r="E26" s="38"/>
      <c r="F26" s="39"/>
      <c r="G26" s="38"/>
      <c r="H26" s="39"/>
      <c r="I26" s="38"/>
      <c r="J26" s="39"/>
      <c r="K26" s="38"/>
      <c r="L26" s="39"/>
      <c r="M26" s="38"/>
    </row>
    <row r="27" spans="1:13" ht="22.5" x14ac:dyDescent="0.2">
      <c r="A27" s="37"/>
      <c r="C27" s="38"/>
      <c r="D27" s="39"/>
      <c r="E27" s="38"/>
      <c r="F27" s="39"/>
      <c r="G27" s="38"/>
      <c r="H27" s="39"/>
      <c r="I27" s="38"/>
      <c r="J27" s="39"/>
      <c r="K27" s="38"/>
      <c r="L27" s="39"/>
      <c r="M27" s="38"/>
    </row>
    <row r="28" spans="1:13" ht="22.5" x14ac:dyDescent="0.2">
      <c r="A28" s="37"/>
      <c r="C28" s="38"/>
      <c r="D28" s="39"/>
      <c r="E28" s="38"/>
      <c r="F28" s="39"/>
      <c r="G28" s="38"/>
      <c r="H28" s="39"/>
      <c r="I28" s="38"/>
      <c r="J28" s="39"/>
      <c r="K28" s="38"/>
      <c r="L28" s="39"/>
      <c r="M28" s="38"/>
    </row>
    <row r="29" spans="1:13" ht="22.5" x14ac:dyDescent="0.2">
      <c r="A29" s="37"/>
      <c r="C29" s="38"/>
      <c r="D29" s="39"/>
      <c r="E29" s="38"/>
      <c r="F29" s="39"/>
      <c r="G29" s="38"/>
      <c r="H29" s="39"/>
      <c r="I29" s="38"/>
      <c r="J29" s="39"/>
      <c r="K29" s="38"/>
      <c r="L29" s="39"/>
      <c r="M29" s="38"/>
    </row>
    <row r="30" spans="1:13" ht="22.5" x14ac:dyDescent="0.2">
      <c r="A30" s="37"/>
      <c r="C30" s="38"/>
      <c r="D30" s="39"/>
      <c r="E30" s="38"/>
      <c r="F30" s="39"/>
      <c r="G30" s="38"/>
      <c r="H30" s="39"/>
      <c r="I30" s="38"/>
      <c r="J30" s="39"/>
      <c r="K30" s="38"/>
      <c r="L30" s="39"/>
      <c r="M30" s="38"/>
    </row>
    <row r="31" spans="1:13" ht="22.5" x14ac:dyDescent="0.2">
      <c r="A31" s="37"/>
      <c r="C31" s="38"/>
      <c r="D31" s="39"/>
      <c r="E31" s="38"/>
      <c r="F31" s="39"/>
      <c r="G31" s="38"/>
      <c r="H31" s="39"/>
      <c r="I31" s="38"/>
      <c r="J31" s="39"/>
      <c r="K31" s="38"/>
      <c r="L31" s="39"/>
      <c r="M31" s="38"/>
    </row>
    <row r="32" spans="1:13" ht="22.5" x14ac:dyDescent="0.2">
      <c r="A32" s="37"/>
      <c r="C32" s="38"/>
      <c r="D32" s="39"/>
      <c r="E32" s="38"/>
      <c r="F32" s="39"/>
      <c r="G32" s="38"/>
      <c r="H32" s="39"/>
      <c r="I32" s="38"/>
      <c r="J32" s="39"/>
      <c r="K32" s="38"/>
      <c r="L32" s="39"/>
      <c r="M32" s="38"/>
    </row>
    <row r="33" spans="1:13" ht="22.5" x14ac:dyDescent="0.2">
      <c r="A33" s="37"/>
      <c r="C33" s="38"/>
      <c r="D33" s="39"/>
      <c r="E33" s="38"/>
      <c r="F33" s="39"/>
      <c r="G33" s="38"/>
      <c r="H33" s="39"/>
      <c r="I33" s="38"/>
      <c r="J33" s="39"/>
      <c r="K33" s="38"/>
      <c r="L33" s="39"/>
      <c r="M33" s="38"/>
    </row>
    <row r="34" spans="1:13" ht="22.5" x14ac:dyDescent="0.2">
      <c r="A34" s="37"/>
      <c r="C34" s="38"/>
      <c r="D34" s="39"/>
      <c r="E34" s="38"/>
      <c r="F34" s="39"/>
      <c r="G34" s="38"/>
      <c r="H34" s="39"/>
      <c r="I34" s="38"/>
      <c r="J34" s="39"/>
      <c r="K34" s="38"/>
      <c r="L34" s="39"/>
      <c r="M34" s="38"/>
    </row>
    <row r="35" spans="1:13" ht="22.5" x14ac:dyDescent="0.2">
      <c r="A35" s="37"/>
      <c r="C35" s="38"/>
      <c r="D35" s="39"/>
      <c r="E35" s="38"/>
      <c r="F35" s="39"/>
      <c r="G35" s="38"/>
      <c r="H35" s="39"/>
      <c r="I35" s="38"/>
      <c r="J35" s="39"/>
      <c r="K35" s="38"/>
      <c r="L35" s="39"/>
      <c r="M35" s="38"/>
    </row>
    <row r="36" spans="1:13" ht="22.5" x14ac:dyDescent="0.2">
      <c r="A36" s="37"/>
      <c r="C36" s="38"/>
      <c r="D36" s="39"/>
      <c r="E36" s="38"/>
      <c r="F36" s="39"/>
      <c r="G36" s="38"/>
      <c r="H36" s="39"/>
      <c r="I36" s="38"/>
      <c r="J36" s="39"/>
      <c r="K36" s="38"/>
      <c r="L36" s="39"/>
      <c r="M36" s="38"/>
    </row>
    <row r="37" spans="1:13" ht="22.5" x14ac:dyDescent="0.2">
      <c r="A37" s="37"/>
      <c r="C37" s="38"/>
      <c r="D37" s="39"/>
      <c r="E37" s="38"/>
      <c r="F37" s="39"/>
      <c r="G37" s="38"/>
      <c r="H37" s="39"/>
      <c r="I37" s="38"/>
      <c r="J37" s="39"/>
      <c r="K37" s="38"/>
      <c r="L37" s="39"/>
      <c r="M37" s="38"/>
    </row>
    <row r="38" spans="1:13" ht="22.5" x14ac:dyDescent="0.2">
      <c r="A38" s="37"/>
      <c r="C38" s="38"/>
      <c r="D38" s="39"/>
      <c r="E38" s="38"/>
      <c r="F38" s="39"/>
      <c r="G38" s="38"/>
      <c r="H38" s="39"/>
      <c r="I38" s="38"/>
      <c r="J38" s="39"/>
      <c r="K38" s="38"/>
      <c r="L38" s="39"/>
      <c r="M38" s="38"/>
    </row>
    <row r="39" spans="1:13" ht="22.5" x14ac:dyDescent="0.2">
      <c r="A39" s="37"/>
      <c r="C39" s="38"/>
      <c r="D39" s="39"/>
      <c r="E39" s="38"/>
      <c r="F39" s="39"/>
      <c r="G39" s="38"/>
      <c r="H39" s="39"/>
      <c r="I39" s="38"/>
      <c r="J39" s="39"/>
      <c r="K39" s="38"/>
      <c r="L39" s="39"/>
      <c r="M39" s="38"/>
    </row>
    <row r="40" spans="1:13" ht="22.5" x14ac:dyDescent="0.2">
      <c r="A40" s="37"/>
      <c r="C40" s="38"/>
      <c r="D40" s="39"/>
      <c r="E40" s="38"/>
      <c r="F40" s="39"/>
      <c r="G40" s="38"/>
      <c r="H40" s="39"/>
      <c r="I40" s="38"/>
      <c r="J40" s="39"/>
      <c r="K40" s="38"/>
      <c r="L40" s="39"/>
      <c r="M40" s="38"/>
    </row>
    <row r="41" spans="1:13" ht="22.5" x14ac:dyDescent="0.2">
      <c r="A41" s="37"/>
      <c r="C41" s="38"/>
      <c r="D41" s="39"/>
      <c r="E41" s="38"/>
      <c r="F41" s="39"/>
      <c r="G41" s="38"/>
      <c r="H41" s="39"/>
      <c r="I41" s="38"/>
      <c r="J41" s="39"/>
      <c r="K41" s="38"/>
      <c r="L41" s="39"/>
      <c r="M41" s="38"/>
    </row>
    <row r="42" spans="1:13" ht="22.5" x14ac:dyDescent="0.2">
      <c r="A42" s="37"/>
      <c r="C42" s="38"/>
      <c r="D42" s="39"/>
      <c r="E42" s="38"/>
      <c r="F42" s="39"/>
      <c r="G42" s="38"/>
      <c r="H42" s="39"/>
      <c r="I42" s="38"/>
      <c r="J42" s="39"/>
      <c r="K42" s="38"/>
      <c r="L42" s="39"/>
      <c r="M42" s="38"/>
    </row>
    <row r="43" spans="1:13" ht="22.5" x14ac:dyDescent="0.2">
      <c r="A43" s="37"/>
      <c r="C43" s="38"/>
      <c r="D43" s="39"/>
      <c r="E43" s="38"/>
      <c r="F43" s="39"/>
      <c r="G43" s="38"/>
      <c r="H43" s="39"/>
      <c r="I43" s="38"/>
      <c r="J43" s="39"/>
      <c r="K43" s="38"/>
      <c r="L43" s="39"/>
      <c r="M43" s="38"/>
    </row>
    <row r="44" spans="1:13" ht="22.5" x14ac:dyDescent="0.2">
      <c r="A44" s="37"/>
      <c r="C44" s="38"/>
      <c r="D44" s="39"/>
      <c r="E44" s="38"/>
      <c r="F44" s="39"/>
      <c r="G44" s="38"/>
      <c r="H44" s="39"/>
      <c r="I44" s="38"/>
      <c r="J44" s="39"/>
      <c r="K44" s="38"/>
      <c r="L44" s="39"/>
      <c r="M44" s="38"/>
    </row>
    <row r="45" spans="1:13" ht="22.5" x14ac:dyDescent="0.2">
      <c r="A45" s="37"/>
      <c r="C45" s="38"/>
      <c r="D45" s="39"/>
      <c r="E45" s="38"/>
      <c r="F45" s="39"/>
      <c r="G45" s="38"/>
      <c r="H45" s="39"/>
      <c r="I45" s="38"/>
      <c r="J45" s="39"/>
      <c r="K45" s="38"/>
      <c r="L45" s="39"/>
      <c r="M45" s="38"/>
    </row>
    <row r="46" spans="1:13" ht="22.5" x14ac:dyDescent="0.2">
      <c r="A46" s="37"/>
      <c r="C46" s="38"/>
      <c r="D46" s="39"/>
      <c r="E46" s="38"/>
      <c r="F46" s="39"/>
      <c r="G46" s="38"/>
      <c r="H46" s="39"/>
      <c r="I46" s="38"/>
      <c r="J46" s="39"/>
      <c r="K46" s="38"/>
      <c r="L46" s="39"/>
      <c r="M46" s="38"/>
    </row>
    <row r="47" spans="1:13" ht="22.5" x14ac:dyDescent="0.2">
      <c r="A47" s="37"/>
      <c r="C47" s="38"/>
      <c r="D47" s="39"/>
      <c r="E47" s="38"/>
      <c r="F47" s="39"/>
      <c r="G47" s="38"/>
      <c r="H47" s="39"/>
      <c r="I47" s="38"/>
      <c r="J47" s="39"/>
      <c r="K47" s="38"/>
      <c r="L47" s="39"/>
      <c r="M47" s="38"/>
    </row>
    <row r="48" spans="1:13" ht="22.5" x14ac:dyDescent="0.2">
      <c r="A48" s="37"/>
      <c r="C48" s="38"/>
      <c r="D48" s="39"/>
      <c r="E48" s="38"/>
      <c r="F48" s="39"/>
      <c r="G48" s="38"/>
      <c r="H48" s="39"/>
      <c r="I48" s="38"/>
      <c r="J48" s="39"/>
      <c r="K48" s="38"/>
      <c r="L48" s="39"/>
      <c r="M48" s="38"/>
    </row>
    <row r="49" spans="1:13" ht="22.5" x14ac:dyDescent="0.2">
      <c r="A49" s="37"/>
      <c r="C49" s="38"/>
      <c r="D49" s="39"/>
      <c r="E49" s="38"/>
      <c r="F49" s="39"/>
      <c r="G49" s="38"/>
      <c r="H49" s="39"/>
      <c r="I49" s="38"/>
      <c r="J49" s="39"/>
      <c r="K49" s="38"/>
      <c r="L49" s="39"/>
      <c r="M49" s="38"/>
    </row>
    <row r="50" spans="1:13" ht="22.5" x14ac:dyDescent="0.2">
      <c r="A50" s="37"/>
      <c r="C50" s="38"/>
      <c r="D50" s="39"/>
      <c r="E50" s="38"/>
      <c r="F50" s="39"/>
      <c r="G50" s="38"/>
      <c r="H50" s="39"/>
      <c r="I50" s="38"/>
      <c r="J50" s="39"/>
      <c r="K50" s="38"/>
      <c r="L50" s="39"/>
      <c r="M50" s="38"/>
    </row>
    <row r="51" spans="1:13" ht="22.5" x14ac:dyDescent="0.2">
      <c r="A51" s="37"/>
      <c r="C51" s="38"/>
      <c r="D51" s="39"/>
      <c r="E51" s="38"/>
      <c r="F51" s="39"/>
      <c r="G51" s="38"/>
      <c r="H51" s="39"/>
      <c r="I51" s="38"/>
      <c r="J51" s="39"/>
      <c r="K51" s="38"/>
      <c r="L51" s="39"/>
      <c r="M51" s="38"/>
    </row>
    <row r="52" spans="1:13" ht="22.5" x14ac:dyDescent="0.2">
      <c r="A52" s="37"/>
      <c r="C52" s="38"/>
      <c r="D52" s="39"/>
      <c r="E52" s="38"/>
      <c r="F52" s="39"/>
      <c r="G52" s="38"/>
      <c r="H52" s="39"/>
      <c r="I52" s="38"/>
      <c r="J52" s="39"/>
      <c r="K52" s="38"/>
      <c r="L52" s="39"/>
      <c r="M52" s="38"/>
    </row>
    <row r="53" spans="1:13" ht="22.5" x14ac:dyDescent="0.2">
      <c r="A53" s="37"/>
      <c r="C53" s="38"/>
      <c r="D53" s="39"/>
      <c r="E53" s="38"/>
      <c r="F53" s="39"/>
      <c r="G53" s="38"/>
      <c r="H53" s="39"/>
      <c r="I53" s="38"/>
      <c r="J53" s="39"/>
      <c r="K53" s="38"/>
      <c r="L53" s="39"/>
      <c r="M53" s="38"/>
    </row>
    <row r="54" spans="1:13" ht="22.5" x14ac:dyDescent="0.2">
      <c r="A54" s="37"/>
      <c r="C54" s="38"/>
      <c r="D54" s="39"/>
      <c r="E54" s="38"/>
      <c r="F54" s="39"/>
      <c r="G54" s="38"/>
      <c r="H54" s="39"/>
      <c r="I54" s="38"/>
      <c r="J54" s="39"/>
      <c r="K54" s="38"/>
      <c r="L54" s="39"/>
      <c r="M54" s="38"/>
    </row>
    <row r="55" spans="1:13" ht="22.5" x14ac:dyDescent="0.2">
      <c r="A55" s="37"/>
      <c r="C55" s="38"/>
      <c r="D55" s="39"/>
      <c r="E55" s="38"/>
      <c r="F55" s="39"/>
      <c r="G55" s="38"/>
      <c r="H55" s="39"/>
      <c r="I55" s="38"/>
      <c r="J55" s="39"/>
      <c r="K55" s="38"/>
      <c r="L55" s="39"/>
      <c r="M55" s="38"/>
    </row>
    <row r="56" spans="1:13" ht="22.5" x14ac:dyDescent="0.2">
      <c r="A56" s="37"/>
      <c r="C56" s="38"/>
      <c r="D56" s="39"/>
      <c r="E56" s="38"/>
      <c r="F56" s="39"/>
      <c r="G56" s="38"/>
      <c r="H56" s="39"/>
      <c r="I56" s="38"/>
      <c r="J56" s="39"/>
      <c r="K56" s="38"/>
      <c r="L56" s="39"/>
      <c r="M56" s="38"/>
    </row>
    <row r="57" spans="1:13" ht="22.5" x14ac:dyDescent="0.2">
      <c r="A57" s="37"/>
      <c r="C57" s="38"/>
      <c r="D57" s="39"/>
      <c r="E57" s="38"/>
      <c r="F57" s="39"/>
      <c r="G57" s="38"/>
      <c r="H57" s="39"/>
      <c r="I57" s="38"/>
      <c r="J57" s="39"/>
      <c r="K57" s="38"/>
      <c r="L57" s="39"/>
      <c r="M57" s="38"/>
    </row>
    <row r="58" spans="1:13" ht="22.5" x14ac:dyDescent="0.2">
      <c r="A58" s="37"/>
      <c r="C58" s="38"/>
      <c r="D58" s="39"/>
      <c r="E58" s="38"/>
      <c r="F58" s="39"/>
      <c r="G58" s="38"/>
      <c r="H58" s="39"/>
      <c r="I58" s="38"/>
      <c r="J58" s="39"/>
      <c r="K58" s="38"/>
      <c r="L58" s="39"/>
      <c r="M58" s="38"/>
    </row>
    <row r="59" spans="1:13" ht="22.5" x14ac:dyDescent="0.2">
      <c r="A59" s="37"/>
      <c r="C59" s="38"/>
      <c r="D59" s="39"/>
      <c r="E59" s="38"/>
      <c r="F59" s="39"/>
      <c r="G59" s="38"/>
      <c r="H59" s="39"/>
      <c r="I59" s="38"/>
      <c r="J59" s="39"/>
      <c r="K59" s="38"/>
      <c r="L59" s="39"/>
      <c r="M59" s="38"/>
    </row>
    <row r="60" spans="1:13" ht="22.5" x14ac:dyDescent="0.2">
      <c r="A60" s="37"/>
      <c r="C60" s="38"/>
      <c r="D60" s="39"/>
      <c r="E60" s="38"/>
      <c r="F60" s="39"/>
      <c r="G60" s="38"/>
      <c r="H60" s="39"/>
      <c r="I60" s="38"/>
      <c r="J60" s="39"/>
      <c r="K60" s="38"/>
      <c r="L60" s="39"/>
      <c r="M60" s="38"/>
    </row>
    <row r="61" spans="1:13" ht="22.5" x14ac:dyDescent="0.2">
      <c r="A61" s="37"/>
      <c r="C61" s="38"/>
      <c r="D61" s="39"/>
      <c r="E61" s="38"/>
      <c r="F61" s="39"/>
      <c r="G61" s="38"/>
      <c r="H61" s="39"/>
      <c r="I61" s="38"/>
      <c r="J61" s="39"/>
      <c r="K61" s="38"/>
      <c r="L61" s="39"/>
      <c r="M61" s="38"/>
    </row>
    <row r="62" spans="1:13" ht="22.5" x14ac:dyDescent="0.2">
      <c r="A62" s="37"/>
      <c r="C62" s="38"/>
      <c r="D62" s="39"/>
      <c r="E62" s="38"/>
      <c r="F62" s="39"/>
      <c r="G62" s="38"/>
      <c r="H62" s="39"/>
      <c r="I62" s="38"/>
      <c r="J62" s="39"/>
      <c r="K62" s="38"/>
      <c r="L62" s="39"/>
      <c r="M62" s="38"/>
    </row>
    <row r="63" spans="1:13" ht="22.5" x14ac:dyDescent="0.2">
      <c r="A63" s="37"/>
      <c r="C63" s="38"/>
      <c r="D63" s="39"/>
      <c r="E63" s="38"/>
      <c r="F63" s="39"/>
      <c r="G63" s="38"/>
      <c r="H63" s="39"/>
      <c r="I63" s="38"/>
      <c r="J63" s="39"/>
      <c r="K63" s="38"/>
      <c r="L63" s="39"/>
      <c r="M63" s="38"/>
    </row>
    <row r="64" spans="1:13" ht="22.5" x14ac:dyDescent="0.2">
      <c r="A64" s="37"/>
      <c r="C64" s="38"/>
      <c r="D64" s="39"/>
      <c r="E64" s="38"/>
      <c r="F64" s="39"/>
      <c r="G64" s="38"/>
      <c r="H64" s="39"/>
      <c r="I64" s="38"/>
      <c r="J64" s="39"/>
      <c r="K64" s="38"/>
      <c r="L64" s="39"/>
      <c r="M64" s="38"/>
    </row>
    <row r="65" spans="1:13" ht="22.5" x14ac:dyDescent="0.2">
      <c r="A65" s="37"/>
      <c r="C65" s="38"/>
      <c r="D65" s="39"/>
      <c r="E65" s="38"/>
      <c r="F65" s="39"/>
      <c r="G65" s="38"/>
      <c r="H65" s="39"/>
      <c r="I65" s="38"/>
      <c r="J65" s="39"/>
      <c r="K65" s="38"/>
      <c r="L65" s="39"/>
      <c r="M65" s="38"/>
    </row>
    <row r="66" spans="1:13" ht="22.5" x14ac:dyDescent="0.2">
      <c r="A66" s="37"/>
      <c r="C66" s="38"/>
      <c r="D66" s="39"/>
      <c r="E66" s="38"/>
      <c r="F66" s="39"/>
      <c r="G66" s="38"/>
      <c r="H66" s="39"/>
      <c r="I66" s="38"/>
      <c r="J66" s="39"/>
      <c r="K66" s="38"/>
      <c r="L66" s="39"/>
      <c r="M66" s="38"/>
    </row>
    <row r="67" spans="1:13" ht="22.5" x14ac:dyDescent="0.2">
      <c r="A67" s="37"/>
      <c r="C67" s="38"/>
      <c r="D67" s="39"/>
      <c r="E67" s="38"/>
      <c r="F67" s="39"/>
      <c r="G67" s="38"/>
      <c r="H67" s="39"/>
      <c r="I67" s="38"/>
      <c r="J67" s="39"/>
      <c r="K67" s="38"/>
      <c r="L67" s="39"/>
      <c r="M67" s="38"/>
    </row>
    <row r="68" spans="1:13" ht="22.5" x14ac:dyDescent="0.2">
      <c r="A68" s="37"/>
      <c r="C68" s="38"/>
      <c r="D68" s="39"/>
      <c r="E68" s="38"/>
      <c r="F68" s="39"/>
      <c r="G68" s="38"/>
      <c r="H68" s="39"/>
      <c r="I68" s="38"/>
      <c r="J68" s="39"/>
      <c r="K68" s="38"/>
      <c r="L68" s="39"/>
      <c r="M68" s="38"/>
    </row>
    <row r="69" spans="1:13" ht="22.5" x14ac:dyDescent="0.2">
      <c r="A69" s="37"/>
      <c r="C69" s="38"/>
      <c r="D69" s="39"/>
      <c r="E69" s="38"/>
      <c r="F69" s="39"/>
      <c r="G69" s="38"/>
      <c r="H69" s="39"/>
      <c r="I69" s="38"/>
      <c r="J69" s="39"/>
      <c r="K69" s="38"/>
      <c r="L69" s="39"/>
      <c r="M69" s="38"/>
    </row>
    <row r="70" spans="1:13" ht="22.5" x14ac:dyDescent="0.2">
      <c r="A70" s="37"/>
      <c r="C70" s="38"/>
      <c r="D70" s="39"/>
      <c r="E70" s="38"/>
      <c r="F70" s="39"/>
      <c r="G70" s="38"/>
      <c r="H70" s="39"/>
      <c r="I70" s="38"/>
      <c r="J70" s="39"/>
      <c r="K70" s="38"/>
      <c r="L70" s="39"/>
      <c r="M70" s="38"/>
    </row>
    <row r="71" spans="1:13" ht="22.5" x14ac:dyDescent="0.2">
      <c r="A71" s="37"/>
      <c r="C71" s="38"/>
      <c r="D71" s="39"/>
      <c r="E71" s="38"/>
      <c r="F71" s="39"/>
      <c r="G71" s="38"/>
      <c r="H71" s="39"/>
      <c r="I71" s="38"/>
      <c r="J71" s="39"/>
      <c r="K71" s="38"/>
      <c r="L71" s="39"/>
      <c r="M71" s="38"/>
    </row>
    <row r="72" spans="1:13" ht="22.5" x14ac:dyDescent="0.2">
      <c r="A72" s="37"/>
      <c r="C72" s="38"/>
      <c r="D72" s="39"/>
      <c r="E72" s="38"/>
      <c r="F72" s="39"/>
      <c r="G72" s="38"/>
      <c r="H72" s="39"/>
      <c r="I72" s="38"/>
      <c r="J72" s="39"/>
      <c r="K72" s="38"/>
      <c r="L72" s="39"/>
      <c r="M72" s="38"/>
    </row>
    <row r="73" spans="1:13" ht="22.5" x14ac:dyDescent="0.2">
      <c r="A73" s="37"/>
      <c r="C73" s="38"/>
      <c r="D73" s="39"/>
      <c r="E73" s="38"/>
      <c r="F73" s="39"/>
      <c r="G73" s="38"/>
      <c r="H73" s="39"/>
      <c r="I73" s="38"/>
      <c r="J73" s="39"/>
      <c r="K73" s="38"/>
      <c r="L73" s="39"/>
      <c r="M73" s="38"/>
    </row>
    <row r="74" spans="1:13" ht="23.25" thickBot="1" x14ac:dyDescent="0.25">
      <c r="A74" s="37"/>
      <c r="C74" s="38"/>
      <c r="D74" s="39"/>
      <c r="E74" s="38"/>
      <c r="F74" s="39"/>
      <c r="G74" s="38"/>
      <c r="H74" s="39"/>
      <c r="I74" s="38"/>
      <c r="J74" s="39"/>
      <c r="K74" s="38"/>
      <c r="L74" s="39"/>
      <c r="M74" s="38"/>
    </row>
    <row r="75" spans="1:13" ht="23.25" thickBot="1" x14ac:dyDescent="0.25">
      <c r="A75" s="37"/>
      <c r="C75" s="38"/>
      <c r="D75" s="39"/>
      <c r="E75" s="38"/>
      <c r="F75" s="39"/>
      <c r="G75" s="38"/>
      <c r="H75" s="39"/>
      <c r="I75" s="38"/>
      <c r="J75" s="39"/>
      <c r="K75" s="38"/>
      <c r="L75" s="39"/>
      <c r="M75" s="38"/>
    </row>
    <row r="76" spans="1:13" ht="23.25" thickBot="1" x14ac:dyDescent="0.25">
      <c r="A76" s="37"/>
      <c r="C76" s="38"/>
      <c r="D76" s="39"/>
      <c r="E76" s="38"/>
      <c r="F76" s="39"/>
      <c r="G76" s="38"/>
      <c r="H76" s="39"/>
      <c r="I76" s="38"/>
      <c r="J76" s="39"/>
      <c r="K76" s="38"/>
      <c r="L76" s="39"/>
      <c r="M76" s="38"/>
    </row>
    <row r="77" spans="1:13" ht="23.25" thickBot="1" x14ac:dyDescent="0.25">
      <c r="A77" s="37"/>
      <c r="C77" s="38"/>
      <c r="D77" s="39"/>
      <c r="E77" s="38"/>
      <c r="F77" s="39"/>
      <c r="G77" s="38"/>
      <c r="H77" s="39"/>
      <c r="I77" s="38"/>
      <c r="J77" s="39"/>
      <c r="K77" s="38"/>
      <c r="L77" s="39"/>
      <c r="M77" s="38"/>
    </row>
    <row r="78" spans="1:13" ht="23.25" thickBot="1" x14ac:dyDescent="0.25">
      <c r="A78" s="37"/>
      <c r="C78" s="38"/>
      <c r="D78" s="39"/>
      <c r="E78" s="38"/>
      <c r="F78" s="39"/>
      <c r="G78" s="38"/>
      <c r="H78" s="39"/>
      <c r="I78" s="38"/>
      <c r="J78" s="39"/>
      <c r="K78" s="38"/>
      <c r="L78" s="39"/>
      <c r="M78" s="38"/>
    </row>
    <row r="79" spans="1:13" ht="23.25" thickBot="1" x14ac:dyDescent="0.25">
      <c r="A79" s="37"/>
      <c r="C79" s="38"/>
      <c r="D79" s="39"/>
      <c r="E79" s="38"/>
      <c r="F79" s="39"/>
      <c r="G79" s="38"/>
      <c r="H79" s="39"/>
      <c r="I79" s="38"/>
      <c r="J79" s="39"/>
      <c r="K79" s="38"/>
      <c r="L79" s="39"/>
      <c r="M79" s="38"/>
    </row>
    <row r="80" spans="1:13" ht="23.25" thickBot="1" x14ac:dyDescent="0.25">
      <c r="A80" s="37"/>
      <c r="C80" s="38"/>
      <c r="D80" s="39"/>
      <c r="E80" s="38"/>
      <c r="F80" s="39"/>
      <c r="G80" s="38"/>
      <c r="H80" s="39"/>
      <c r="I80" s="38"/>
      <c r="J80" s="39"/>
      <c r="K80" s="38"/>
      <c r="L80" s="39"/>
      <c r="M80" s="38"/>
    </row>
    <row r="81" spans="1:13" ht="23.25" thickBot="1" x14ac:dyDescent="0.25">
      <c r="A81" s="37"/>
      <c r="C81" s="38"/>
      <c r="D81" s="39"/>
      <c r="E81" s="38"/>
      <c r="F81" s="39"/>
      <c r="G81" s="38"/>
      <c r="H81" s="39"/>
      <c r="I81" s="38"/>
      <c r="J81" s="39"/>
      <c r="K81" s="38"/>
      <c r="L81" s="39"/>
      <c r="M81" s="38"/>
    </row>
    <row r="82" spans="1:13" ht="23.25" thickBot="1" x14ac:dyDescent="0.25">
      <c r="A82" s="37"/>
      <c r="C82" s="38"/>
      <c r="D82" s="39"/>
      <c r="E82" s="38"/>
      <c r="F82" s="39"/>
      <c r="G82" s="38"/>
      <c r="H82" s="39"/>
      <c r="I82" s="38"/>
      <c r="J82" s="39"/>
      <c r="K82" s="38"/>
      <c r="L82" s="39"/>
      <c r="M82" s="38"/>
    </row>
    <row r="83" spans="1:13" ht="23.25" thickBot="1" x14ac:dyDescent="0.25">
      <c r="A83" s="37"/>
      <c r="C83" s="38"/>
      <c r="D83" s="39"/>
      <c r="E83" s="38"/>
      <c r="F83" s="39"/>
      <c r="G83" s="38"/>
      <c r="H83" s="39"/>
      <c r="I83" s="38"/>
      <c r="J83" s="39"/>
      <c r="K83" s="38"/>
      <c r="L83" s="39"/>
      <c r="M83" s="38"/>
    </row>
    <row r="84" spans="1:13" ht="23.25" thickBot="1" x14ac:dyDescent="0.25">
      <c r="A84" s="37"/>
      <c r="C84" s="38"/>
      <c r="D84" s="39"/>
      <c r="E84" s="38"/>
      <c r="F84" s="39"/>
      <c r="G84" s="38"/>
      <c r="H84" s="39"/>
      <c r="I84" s="38"/>
      <c r="J84" s="39"/>
      <c r="K84" s="38"/>
      <c r="L84" s="39"/>
      <c r="M84" s="38"/>
    </row>
    <row r="85" spans="1:13" ht="23.25" thickBot="1" x14ac:dyDescent="0.25">
      <c r="A85" s="37"/>
      <c r="C85" s="38"/>
      <c r="D85" s="39"/>
      <c r="E85" s="38"/>
      <c r="F85" s="39"/>
      <c r="G85" s="38"/>
      <c r="H85" s="39"/>
      <c r="I85" s="38"/>
      <c r="J85" s="39"/>
      <c r="K85" s="38"/>
      <c r="L85" s="39"/>
      <c r="M85" s="38"/>
    </row>
    <row r="86" spans="1:13" ht="23.25" thickBot="1" x14ac:dyDescent="0.25">
      <c r="A86" s="37"/>
      <c r="C86" s="38"/>
      <c r="D86" s="39"/>
      <c r="E86" s="38"/>
      <c r="F86" s="39"/>
      <c r="G86" s="38"/>
      <c r="H86" s="39"/>
      <c r="I86" s="38"/>
      <c r="J86" s="39"/>
      <c r="K86" s="38"/>
      <c r="L86" s="39"/>
      <c r="M86" s="38"/>
    </row>
    <row r="87" spans="1:13" ht="23.25" thickBot="1" x14ac:dyDescent="0.25">
      <c r="A87" s="37"/>
      <c r="C87" s="38"/>
      <c r="D87" s="39"/>
      <c r="E87" s="38"/>
      <c r="F87" s="39"/>
      <c r="G87" s="38"/>
      <c r="H87" s="39"/>
      <c r="I87" s="38"/>
      <c r="J87" s="39"/>
      <c r="K87" s="38"/>
      <c r="L87" s="39"/>
      <c r="M87" s="38"/>
    </row>
    <row r="88" spans="1:13" ht="22.5" x14ac:dyDescent="0.2">
      <c r="A88" s="37"/>
      <c r="C88" s="38"/>
      <c r="D88" s="39"/>
      <c r="E88" s="38"/>
      <c r="F88" s="39"/>
      <c r="G88" s="38"/>
      <c r="H88" s="39"/>
      <c r="I88" s="38"/>
      <c r="J88" s="39"/>
      <c r="K88" s="38"/>
      <c r="L88" s="39"/>
      <c r="M88" s="38"/>
    </row>
    <row r="89" spans="1:13" ht="22.5" x14ac:dyDescent="0.2">
      <c r="A89" s="37"/>
      <c r="C89" s="38"/>
      <c r="D89" s="39"/>
      <c r="E89" s="38"/>
      <c r="F89" s="39"/>
      <c r="G89" s="38"/>
      <c r="H89" s="39"/>
      <c r="I89" s="38"/>
      <c r="J89" s="39"/>
      <c r="K89" s="38"/>
      <c r="L89" s="39"/>
      <c r="M89" s="38"/>
    </row>
    <row r="90" spans="1:13" ht="22.5" x14ac:dyDescent="0.2">
      <c r="A90" s="37"/>
      <c r="C90" s="38"/>
      <c r="D90" s="39"/>
      <c r="E90" s="38"/>
      <c r="F90" s="39"/>
      <c r="G90" s="38"/>
      <c r="H90" s="39"/>
      <c r="I90" s="38"/>
      <c r="J90" s="39"/>
      <c r="K90" s="38"/>
      <c r="L90" s="39"/>
      <c r="M90" s="38"/>
    </row>
    <row r="91" spans="1:13" ht="22.5" x14ac:dyDescent="0.2">
      <c r="A91" s="37"/>
      <c r="C91" s="38"/>
      <c r="D91" s="39"/>
      <c r="E91" s="38"/>
      <c r="F91" s="39"/>
      <c r="G91" s="38"/>
      <c r="H91" s="39"/>
      <c r="I91" s="38"/>
      <c r="J91" s="39"/>
      <c r="K91" s="38"/>
      <c r="L91" s="39"/>
      <c r="M91" s="38"/>
    </row>
    <row r="92" spans="1:13" ht="22.5" x14ac:dyDescent="0.2">
      <c r="A92" s="37"/>
      <c r="C92" s="38"/>
      <c r="D92" s="39"/>
      <c r="E92" s="38"/>
      <c r="F92" s="39"/>
      <c r="G92" s="38"/>
      <c r="H92" s="39"/>
      <c r="I92" s="38"/>
      <c r="J92" s="39"/>
      <c r="K92" s="38"/>
      <c r="L92" s="39"/>
      <c r="M92" s="38"/>
    </row>
    <row r="93" spans="1:13" ht="22.5" x14ac:dyDescent="0.2">
      <c r="A93" s="37"/>
      <c r="C93" s="38"/>
      <c r="D93" s="39"/>
      <c r="E93" s="38"/>
      <c r="F93" s="39"/>
      <c r="G93" s="38"/>
      <c r="H93" s="39"/>
      <c r="I93" s="38"/>
      <c r="J93" s="39"/>
      <c r="K93" s="38"/>
      <c r="L93" s="39"/>
      <c r="M93" s="38"/>
    </row>
    <row r="94" spans="1:13" ht="22.5" x14ac:dyDescent="0.2">
      <c r="A94" s="37"/>
      <c r="C94" s="38"/>
      <c r="D94" s="39"/>
      <c r="E94" s="38"/>
      <c r="F94" s="39"/>
      <c r="G94" s="38"/>
      <c r="H94" s="39"/>
      <c r="I94" s="38"/>
      <c r="J94" s="39"/>
      <c r="K94" s="38"/>
      <c r="L94" s="39"/>
      <c r="M94" s="38"/>
    </row>
    <row r="95" spans="1:13" ht="22.5" x14ac:dyDescent="0.2">
      <c r="A95" s="37"/>
      <c r="C95" s="38"/>
      <c r="D95" s="39"/>
      <c r="E95" s="38"/>
      <c r="F95" s="39"/>
      <c r="G95" s="38"/>
      <c r="H95" s="39"/>
      <c r="I95" s="38"/>
      <c r="J95" s="39"/>
      <c r="K95" s="38"/>
      <c r="L95" s="39"/>
      <c r="M95" s="38"/>
    </row>
    <row r="96" spans="1:13" ht="22.5" x14ac:dyDescent="0.2">
      <c r="A96" s="37"/>
      <c r="C96" s="38"/>
      <c r="D96" s="39"/>
      <c r="E96" s="38"/>
      <c r="F96" s="39"/>
      <c r="G96" s="38"/>
      <c r="H96" s="39"/>
      <c r="I96" s="38"/>
      <c r="J96" s="39"/>
      <c r="K96" s="38"/>
      <c r="L96" s="39"/>
      <c r="M96" s="38"/>
    </row>
    <row r="97" spans="1:13" ht="22.5" x14ac:dyDescent="0.2">
      <c r="A97" s="37"/>
      <c r="C97" s="38"/>
      <c r="D97" s="39"/>
      <c r="E97" s="38"/>
      <c r="F97" s="39"/>
      <c r="G97" s="38"/>
      <c r="H97" s="39"/>
      <c r="I97" s="38"/>
      <c r="J97" s="39"/>
      <c r="K97" s="38"/>
      <c r="L97" s="39"/>
      <c r="M97" s="38"/>
    </row>
    <row r="98" spans="1:13" ht="22.5" x14ac:dyDescent="0.2">
      <c r="A98" s="37"/>
      <c r="C98" s="38"/>
      <c r="D98" s="39"/>
      <c r="E98" s="38"/>
      <c r="F98" s="39"/>
      <c r="G98" s="38"/>
      <c r="H98" s="39"/>
      <c r="I98" s="38"/>
      <c r="J98" s="39"/>
      <c r="K98" s="38"/>
      <c r="L98" s="39"/>
      <c r="M98" s="38"/>
    </row>
    <row r="99" spans="1:13" ht="22.5" x14ac:dyDescent="0.2">
      <c r="A99" s="37"/>
      <c r="C99" s="38"/>
      <c r="D99" s="39"/>
      <c r="E99" s="38"/>
      <c r="F99" s="39"/>
      <c r="G99" s="38"/>
      <c r="H99" s="39"/>
      <c r="I99" s="38"/>
      <c r="J99" s="39"/>
      <c r="K99" s="38"/>
      <c r="L99" s="39"/>
      <c r="M99" s="38"/>
    </row>
    <row r="100" spans="1:13" ht="22.5" x14ac:dyDescent="0.2">
      <c r="A100" s="37"/>
      <c r="C100" s="38"/>
      <c r="D100" s="39"/>
      <c r="E100" s="38"/>
      <c r="F100" s="39"/>
      <c r="G100" s="38"/>
      <c r="H100" s="39"/>
      <c r="I100" s="38"/>
      <c r="J100" s="39"/>
      <c r="K100" s="38"/>
      <c r="L100" s="39"/>
      <c r="M100" s="38"/>
    </row>
    <row r="101" spans="1:13" ht="22.5" x14ac:dyDescent="0.2">
      <c r="A101" s="37"/>
      <c r="C101" s="38"/>
      <c r="D101" s="39"/>
      <c r="E101" s="38"/>
      <c r="F101" s="39"/>
      <c r="G101" s="38"/>
      <c r="H101" s="39"/>
      <c r="I101" s="38"/>
      <c r="J101" s="39"/>
      <c r="K101" s="38"/>
      <c r="L101" s="39"/>
      <c r="M101" s="38"/>
    </row>
    <row r="102" spans="1:13" ht="22.5" x14ac:dyDescent="0.2">
      <c r="A102" s="37"/>
      <c r="C102" s="38"/>
      <c r="D102" s="39"/>
      <c r="E102" s="38"/>
      <c r="F102" s="39"/>
      <c r="G102" s="38"/>
      <c r="H102" s="39"/>
      <c r="I102" s="38"/>
      <c r="J102" s="39"/>
      <c r="K102" s="38"/>
      <c r="L102" s="39"/>
      <c r="M102" s="38"/>
    </row>
    <row r="103" spans="1:13" ht="22.5" x14ac:dyDescent="0.2">
      <c r="A103" s="37"/>
      <c r="C103" s="38"/>
      <c r="D103" s="39"/>
      <c r="E103" s="38"/>
      <c r="F103" s="39"/>
      <c r="G103" s="38"/>
      <c r="H103" s="39"/>
      <c r="I103" s="38"/>
      <c r="J103" s="39"/>
      <c r="K103" s="38"/>
      <c r="L103" s="39"/>
      <c r="M103" s="38"/>
    </row>
    <row r="104" spans="1:13" ht="22.5" x14ac:dyDescent="0.2">
      <c r="A104" s="37"/>
      <c r="C104" s="38"/>
      <c r="D104" s="39"/>
      <c r="E104" s="38"/>
      <c r="F104" s="39"/>
      <c r="G104" s="38"/>
      <c r="H104" s="39"/>
      <c r="I104" s="38"/>
      <c r="J104" s="39"/>
      <c r="K104" s="38"/>
      <c r="L104" s="39"/>
      <c r="M104" s="38"/>
    </row>
    <row r="105" spans="1:13" ht="22.5" x14ac:dyDescent="0.2">
      <c r="A105" s="37"/>
      <c r="C105" s="38"/>
      <c r="D105" s="39"/>
      <c r="E105" s="38"/>
      <c r="F105" s="39"/>
      <c r="G105" s="38"/>
      <c r="H105" s="39"/>
      <c r="I105" s="38"/>
      <c r="J105" s="39"/>
      <c r="K105" s="38"/>
      <c r="L105" s="39"/>
      <c r="M105" s="38"/>
    </row>
    <row r="106" spans="1:13" ht="22.5" x14ac:dyDescent="0.2">
      <c r="A106" s="37"/>
      <c r="C106" s="38"/>
      <c r="D106" s="39"/>
      <c r="E106" s="38"/>
      <c r="F106" s="39"/>
      <c r="G106" s="38"/>
      <c r="H106" s="39"/>
      <c r="I106" s="38"/>
      <c r="J106" s="39"/>
      <c r="K106" s="38"/>
      <c r="L106" s="39"/>
      <c r="M106" s="38"/>
    </row>
    <row r="107" spans="1:13" ht="22.5" x14ac:dyDescent="0.2">
      <c r="A107" s="37"/>
      <c r="C107" s="38"/>
      <c r="D107" s="39"/>
      <c r="E107" s="38"/>
      <c r="F107" s="39"/>
      <c r="G107" s="38"/>
      <c r="H107" s="39"/>
      <c r="I107" s="38"/>
      <c r="J107" s="39"/>
      <c r="K107" s="38"/>
      <c r="L107" s="39"/>
      <c r="M107" s="38"/>
    </row>
    <row r="108" spans="1:13" ht="22.5" x14ac:dyDescent="0.2">
      <c r="A108" s="37"/>
      <c r="C108" s="38"/>
      <c r="D108" s="39"/>
      <c r="E108" s="38"/>
      <c r="F108" s="39"/>
      <c r="G108" s="38"/>
      <c r="H108" s="39"/>
      <c r="I108" s="38"/>
      <c r="J108" s="39"/>
      <c r="K108" s="38"/>
      <c r="L108" s="39"/>
      <c r="M108" s="38"/>
    </row>
    <row r="109" spans="1:13" ht="22.5" x14ac:dyDescent="0.2">
      <c r="A109" s="37"/>
      <c r="C109" s="38"/>
      <c r="D109" s="39"/>
      <c r="E109" s="38"/>
      <c r="F109" s="39"/>
      <c r="G109" s="38"/>
      <c r="H109" s="39"/>
      <c r="I109" s="38"/>
      <c r="J109" s="39"/>
      <c r="K109" s="38"/>
      <c r="L109" s="39"/>
      <c r="M109" s="38"/>
    </row>
    <row r="110" spans="1:13" ht="22.5" x14ac:dyDescent="0.2">
      <c r="A110" s="37"/>
      <c r="C110" s="38"/>
      <c r="D110" s="39"/>
      <c r="E110" s="38"/>
      <c r="F110" s="39"/>
      <c r="G110" s="38"/>
      <c r="H110" s="39"/>
      <c r="I110" s="38"/>
      <c r="J110" s="39"/>
      <c r="K110" s="38"/>
      <c r="L110" s="39"/>
      <c r="M110" s="38"/>
    </row>
    <row r="111" spans="1:13" ht="22.5" x14ac:dyDescent="0.2">
      <c r="A111" s="37"/>
      <c r="C111" s="38"/>
      <c r="D111" s="39"/>
      <c r="E111" s="38"/>
      <c r="F111" s="39"/>
      <c r="G111" s="38"/>
      <c r="H111" s="39"/>
      <c r="I111" s="38"/>
      <c r="J111" s="39"/>
      <c r="K111" s="38"/>
      <c r="L111" s="39"/>
      <c r="M111" s="38"/>
    </row>
    <row r="112" spans="1:13" ht="22.5" x14ac:dyDescent="0.2">
      <c r="A112" s="37"/>
      <c r="C112" s="38"/>
      <c r="D112" s="39"/>
      <c r="E112" s="38"/>
      <c r="F112" s="39"/>
      <c r="G112" s="38"/>
      <c r="H112" s="39"/>
      <c r="I112" s="38"/>
      <c r="J112" s="39"/>
      <c r="K112" s="38"/>
      <c r="L112" s="39"/>
      <c r="M112" s="38"/>
    </row>
    <row r="113" spans="1:13" ht="22.5" x14ac:dyDescent="0.2">
      <c r="A113" s="37"/>
      <c r="C113" s="38"/>
      <c r="D113" s="39"/>
      <c r="E113" s="38"/>
      <c r="F113" s="39"/>
      <c r="G113" s="38"/>
      <c r="H113" s="39"/>
      <c r="I113" s="38"/>
      <c r="J113" s="39"/>
      <c r="K113" s="38"/>
      <c r="L113" s="39"/>
      <c r="M113" s="38"/>
    </row>
    <row r="114" spans="1:13" ht="22.5" x14ac:dyDescent="0.2">
      <c r="A114" s="37"/>
      <c r="C114" s="38"/>
      <c r="D114" s="39"/>
      <c r="E114" s="38"/>
      <c r="F114" s="39"/>
      <c r="G114" s="38"/>
      <c r="H114" s="39"/>
      <c r="I114" s="38"/>
      <c r="J114" s="39"/>
      <c r="K114" s="38"/>
      <c r="L114" s="39"/>
      <c r="M114" s="38"/>
    </row>
    <row r="115" spans="1:13" ht="22.5" x14ac:dyDescent="0.2">
      <c r="A115" s="37"/>
      <c r="C115" s="38"/>
      <c r="D115" s="39"/>
      <c r="E115" s="38"/>
      <c r="F115" s="39"/>
      <c r="G115" s="38"/>
      <c r="H115" s="39"/>
      <c r="I115" s="38"/>
      <c r="J115" s="39"/>
      <c r="K115" s="38"/>
      <c r="L115" s="39"/>
      <c r="M115" s="38"/>
    </row>
    <row r="116" spans="1:13" ht="22.5" x14ac:dyDescent="0.2">
      <c r="A116" s="37"/>
      <c r="C116" s="38"/>
      <c r="D116" s="39"/>
      <c r="E116" s="38"/>
      <c r="F116" s="39"/>
      <c r="G116" s="38"/>
      <c r="H116" s="39"/>
      <c r="I116" s="38"/>
      <c r="J116" s="39"/>
      <c r="K116" s="38"/>
      <c r="L116" s="39"/>
      <c r="M116" s="38"/>
    </row>
    <row r="117" spans="1:13" ht="22.5" x14ac:dyDescent="0.2">
      <c r="A117" s="37"/>
      <c r="C117" s="38"/>
      <c r="D117" s="39"/>
      <c r="E117" s="38"/>
      <c r="F117" s="39"/>
      <c r="G117" s="38"/>
      <c r="H117" s="39"/>
      <c r="I117" s="38"/>
      <c r="J117" s="39"/>
      <c r="K117" s="38"/>
      <c r="L117" s="39"/>
      <c r="M117" s="38"/>
    </row>
    <row r="118" spans="1:13" ht="22.5" x14ac:dyDescent="0.2">
      <c r="A118" s="37"/>
      <c r="C118" s="38"/>
      <c r="D118" s="39"/>
      <c r="E118" s="38"/>
      <c r="F118" s="39"/>
      <c r="G118" s="38"/>
      <c r="H118" s="39"/>
      <c r="I118" s="38"/>
      <c r="J118" s="39"/>
      <c r="K118" s="38"/>
      <c r="L118" s="39"/>
      <c r="M118" s="38"/>
    </row>
    <row r="119" spans="1:13" ht="22.5" x14ac:dyDescent="0.2">
      <c r="A119" s="37"/>
      <c r="C119" s="38"/>
      <c r="D119" s="39"/>
      <c r="E119" s="38"/>
      <c r="F119" s="39"/>
      <c r="G119" s="38"/>
      <c r="H119" s="39"/>
      <c r="I119" s="38"/>
      <c r="J119" s="39"/>
      <c r="K119" s="38"/>
      <c r="L119" s="39"/>
      <c r="M119" s="38"/>
    </row>
    <row r="120" spans="1:13" ht="22.5" x14ac:dyDescent="0.2">
      <c r="A120" s="37"/>
      <c r="C120" s="38"/>
      <c r="D120" s="39"/>
      <c r="E120" s="38"/>
      <c r="F120" s="39"/>
      <c r="G120" s="38"/>
      <c r="H120" s="39"/>
      <c r="I120" s="38"/>
      <c r="J120" s="39"/>
      <c r="K120" s="38"/>
      <c r="L120" s="39"/>
      <c r="M120" s="38"/>
    </row>
    <row r="121" spans="1:13" ht="22.5" x14ac:dyDescent="0.2">
      <c r="A121" s="37"/>
      <c r="C121" s="38"/>
      <c r="D121" s="39"/>
      <c r="E121" s="38"/>
      <c r="F121" s="39"/>
      <c r="G121" s="38"/>
      <c r="H121" s="39"/>
      <c r="I121" s="38"/>
      <c r="J121" s="39"/>
      <c r="K121" s="38"/>
      <c r="L121" s="39"/>
      <c r="M121" s="38"/>
    </row>
    <row r="122" spans="1:13" ht="22.5" x14ac:dyDescent="0.2">
      <c r="A122" s="37"/>
      <c r="C122" s="38"/>
      <c r="D122" s="39"/>
      <c r="E122" s="38"/>
      <c r="F122" s="39"/>
      <c r="G122" s="38"/>
      <c r="H122" s="39"/>
      <c r="I122" s="38"/>
      <c r="J122" s="39"/>
      <c r="K122" s="38"/>
      <c r="L122" s="39"/>
      <c r="M122" s="38"/>
    </row>
    <row r="123" spans="1:13" ht="22.5" x14ac:dyDescent="0.2">
      <c r="A123" s="37"/>
      <c r="C123" s="38"/>
      <c r="D123" s="39"/>
      <c r="E123" s="38"/>
      <c r="F123" s="39"/>
      <c r="G123" s="38"/>
      <c r="H123" s="39"/>
      <c r="I123" s="38"/>
      <c r="J123" s="39"/>
      <c r="K123" s="38"/>
      <c r="L123" s="39"/>
      <c r="M123" s="38"/>
    </row>
    <row r="124" spans="1:13" ht="22.5" x14ac:dyDescent="0.2">
      <c r="A124" s="37"/>
      <c r="C124" s="38"/>
      <c r="D124" s="39"/>
      <c r="E124" s="38"/>
      <c r="F124" s="39"/>
      <c r="G124" s="38"/>
      <c r="H124" s="39"/>
      <c r="I124" s="38"/>
      <c r="J124" s="39"/>
      <c r="K124" s="38"/>
      <c r="L124" s="39"/>
      <c r="M124" s="38"/>
    </row>
    <row r="125" spans="1:13" ht="22.5" x14ac:dyDescent="0.2">
      <c r="A125" s="37"/>
      <c r="C125" s="38"/>
      <c r="D125" s="39"/>
      <c r="E125" s="38"/>
      <c r="F125" s="39"/>
      <c r="G125" s="38"/>
      <c r="H125" s="39"/>
      <c r="I125" s="38"/>
      <c r="J125" s="39"/>
      <c r="K125" s="38"/>
      <c r="L125" s="39"/>
      <c r="M125" s="38"/>
    </row>
    <row r="126" spans="1:13" ht="22.5" x14ac:dyDescent="0.2">
      <c r="A126" s="37"/>
      <c r="C126" s="38"/>
      <c r="D126" s="39"/>
      <c r="E126" s="38"/>
      <c r="F126" s="39"/>
      <c r="G126" s="38"/>
      <c r="H126" s="39"/>
      <c r="I126" s="38"/>
      <c r="J126" s="39"/>
      <c r="K126" s="38"/>
      <c r="L126" s="39"/>
      <c r="M126" s="38"/>
    </row>
    <row r="127" spans="1:13" ht="22.5" x14ac:dyDescent="0.2">
      <c r="A127" s="37"/>
      <c r="C127" s="38"/>
      <c r="D127" s="39"/>
      <c r="E127" s="38"/>
      <c r="F127" s="39"/>
      <c r="G127" s="38"/>
      <c r="H127" s="39"/>
      <c r="I127" s="38"/>
      <c r="J127" s="39"/>
      <c r="K127" s="38"/>
      <c r="L127" s="39"/>
      <c r="M127" s="38"/>
    </row>
    <row r="128" spans="1:13" ht="22.5" x14ac:dyDescent="0.2">
      <c r="A128" s="37"/>
      <c r="C128" s="38"/>
      <c r="D128" s="39"/>
      <c r="E128" s="38"/>
      <c r="F128" s="39"/>
      <c r="G128" s="38"/>
      <c r="H128" s="39"/>
      <c r="I128" s="38"/>
      <c r="J128" s="39"/>
      <c r="K128" s="38"/>
      <c r="L128" s="39"/>
      <c r="M128" s="38"/>
    </row>
    <row r="129" spans="1:13" ht="22.5" x14ac:dyDescent="0.2">
      <c r="A129" s="37"/>
      <c r="C129" s="38"/>
      <c r="D129" s="39"/>
      <c r="E129" s="38"/>
      <c r="F129" s="39"/>
      <c r="G129" s="38"/>
      <c r="H129" s="39"/>
      <c r="I129" s="38"/>
      <c r="J129" s="39"/>
      <c r="K129" s="38"/>
      <c r="L129" s="39"/>
      <c r="M129" s="38"/>
    </row>
    <row r="130" spans="1:13" ht="22.5" x14ac:dyDescent="0.2">
      <c r="A130" s="37"/>
      <c r="C130" s="38"/>
      <c r="D130" s="39"/>
      <c r="E130" s="38"/>
      <c r="F130" s="39"/>
      <c r="G130" s="38"/>
      <c r="H130" s="39"/>
      <c r="I130" s="38"/>
      <c r="J130" s="39"/>
      <c r="K130" s="38"/>
      <c r="L130" s="39"/>
      <c r="M130" s="38"/>
    </row>
    <row r="131" spans="1:13" ht="22.5" x14ac:dyDescent="0.2">
      <c r="A131" s="37"/>
      <c r="C131" s="38"/>
      <c r="D131" s="39"/>
      <c r="E131" s="38"/>
      <c r="F131" s="39"/>
      <c r="G131" s="38"/>
      <c r="H131" s="39"/>
      <c r="I131" s="38"/>
      <c r="J131" s="39"/>
      <c r="K131" s="38"/>
      <c r="L131" s="39"/>
      <c r="M131" s="38"/>
    </row>
    <row r="132" spans="1:13" ht="22.5" x14ac:dyDescent="0.2">
      <c r="A132" s="37"/>
      <c r="C132" s="38"/>
      <c r="D132" s="39"/>
      <c r="E132" s="38"/>
      <c r="F132" s="39"/>
      <c r="G132" s="38"/>
      <c r="H132" s="39"/>
      <c r="I132" s="38"/>
      <c r="J132" s="39"/>
      <c r="K132" s="38"/>
      <c r="L132" s="39"/>
      <c r="M132" s="38"/>
    </row>
    <row r="133" spans="1:13" ht="22.5" x14ac:dyDescent="0.2">
      <c r="A133" s="37"/>
      <c r="C133" s="38"/>
      <c r="D133" s="39"/>
      <c r="E133" s="38"/>
      <c r="F133" s="39"/>
      <c r="G133" s="38"/>
      <c r="H133" s="39"/>
      <c r="I133" s="38"/>
      <c r="J133" s="39"/>
      <c r="K133" s="38"/>
      <c r="L133" s="39"/>
      <c r="M133" s="38"/>
    </row>
    <row r="134" spans="1:13" ht="22.5" x14ac:dyDescent="0.2">
      <c r="A134" s="37"/>
      <c r="C134" s="38"/>
      <c r="D134" s="39"/>
      <c r="E134" s="38"/>
      <c r="F134" s="39"/>
      <c r="G134" s="38"/>
      <c r="H134" s="39"/>
      <c r="I134" s="38"/>
      <c r="J134" s="39"/>
      <c r="K134" s="38"/>
      <c r="L134" s="39"/>
      <c r="M134" s="38"/>
    </row>
    <row r="135" spans="1:13" ht="22.5" x14ac:dyDescent="0.2">
      <c r="A135" s="37"/>
      <c r="C135" s="38"/>
      <c r="D135" s="39"/>
      <c r="E135" s="38"/>
      <c r="F135" s="39"/>
      <c r="G135" s="38"/>
      <c r="H135" s="39"/>
      <c r="I135" s="38"/>
      <c r="J135" s="39"/>
      <c r="K135" s="38"/>
      <c r="L135" s="39"/>
      <c r="M135" s="38"/>
    </row>
    <row r="136" spans="1:13" ht="22.5" x14ac:dyDescent="0.2">
      <c r="A136" s="37"/>
      <c r="C136" s="38"/>
      <c r="D136" s="39"/>
      <c r="E136" s="38"/>
      <c r="F136" s="39"/>
      <c r="G136" s="38"/>
      <c r="H136" s="39"/>
      <c r="I136" s="38"/>
      <c r="J136" s="39"/>
      <c r="K136" s="38"/>
      <c r="L136" s="39"/>
      <c r="M136" s="38"/>
    </row>
    <row r="137" spans="1:13" ht="22.5" x14ac:dyDescent="0.2">
      <c r="A137" s="37"/>
      <c r="C137" s="38"/>
      <c r="D137" s="39"/>
      <c r="E137" s="38"/>
      <c r="F137" s="39"/>
      <c r="G137" s="38"/>
      <c r="H137" s="39"/>
      <c r="I137" s="38"/>
      <c r="J137" s="39"/>
      <c r="K137" s="38"/>
      <c r="L137" s="39"/>
      <c r="M137" s="38"/>
    </row>
    <row r="138" spans="1:13" ht="22.5" x14ac:dyDescent="0.2">
      <c r="A138" s="37"/>
      <c r="C138" s="38"/>
      <c r="D138" s="39"/>
      <c r="E138" s="38"/>
      <c r="F138" s="39"/>
      <c r="G138" s="38"/>
      <c r="H138" s="39"/>
      <c r="I138" s="38"/>
      <c r="J138" s="39"/>
      <c r="K138" s="38"/>
      <c r="L138" s="39"/>
      <c r="M138" s="38"/>
    </row>
    <row r="139" spans="1:13" ht="22.5" x14ac:dyDescent="0.2">
      <c r="A139" s="37"/>
      <c r="C139" s="38"/>
      <c r="D139" s="39"/>
      <c r="E139" s="38"/>
      <c r="F139" s="39"/>
      <c r="G139" s="38"/>
      <c r="H139" s="39"/>
      <c r="I139" s="38"/>
      <c r="J139" s="39"/>
      <c r="K139" s="38"/>
      <c r="L139" s="39"/>
      <c r="M139" s="38"/>
    </row>
    <row r="140" spans="1:13" ht="22.5" x14ac:dyDescent="0.2">
      <c r="A140" s="37"/>
      <c r="C140" s="38"/>
      <c r="D140" s="39"/>
      <c r="E140" s="38"/>
      <c r="F140" s="39"/>
      <c r="G140" s="38"/>
      <c r="H140" s="39"/>
      <c r="I140" s="38"/>
      <c r="J140" s="39"/>
      <c r="K140" s="38"/>
      <c r="L140" s="39"/>
      <c r="M140" s="38"/>
    </row>
    <row r="141" spans="1:13" ht="22.5" x14ac:dyDescent="0.2">
      <c r="A141" s="37"/>
      <c r="C141" s="38"/>
      <c r="D141" s="39"/>
      <c r="E141" s="38"/>
      <c r="F141" s="39"/>
      <c r="G141" s="38"/>
      <c r="H141" s="39"/>
      <c r="I141" s="38"/>
      <c r="J141" s="39"/>
      <c r="K141" s="38"/>
      <c r="L141" s="39"/>
      <c r="M141" s="38"/>
    </row>
    <row r="142" spans="1:13" ht="22.5" x14ac:dyDescent="0.2">
      <c r="A142" s="37"/>
      <c r="C142" s="38"/>
      <c r="D142" s="39"/>
      <c r="E142" s="38"/>
      <c r="F142" s="39"/>
      <c r="G142" s="38"/>
      <c r="H142" s="39"/>
      <c r="I142" s="38"/>
      <c r="J142" s="39"/>
      <c r="K142" s="38"/>
      <c r="L142" s="39"/>
      <c r="M142" s="38"/>
    </row>
    <row r="143" spans="1:13" ht="22.5" x14ac:dyDescent="0.2">
      <c r="A143" s="37"/>
      <c r="C143" s="38"/>
      <c r="D143" s="39"/>
      <c r="E143" s="38"/>
      <c r="F143" s="39"/>
      <c r="G143" s="38"/>
      <c r="H143" s="39"/>
      <c r="I143" s="38"/>
      <c r="J143" s="39"/>
      <c r="K143" s="38"/>
      <c r="L143" s="39"/>
      <c r="M143" s="38"/>
    </row>
    <row r="144" spans="1:13" ht="22.5" x14ac:dyDescent="0.2">
      <c r="A144" s="37"/>
      <c r="C144" s="38"/>
      <c r="D144" s="39"/>
      <c r="E144" s="38"/>
      <c r="F144" s="39"/>
      <c r="G144" s="38"/>
      <c r="H144" s="39"/>
      <c r="I144" s="38"/>
      <c r="J144" s="39"/>
      <c r="K144" s="38"/>
      <c r="L144" s="39"/>
      <c r="M144" s="38"/>
    </row>
    <row r="145" spans="1:13" ht="22.5" x14ac:dyDescent="0.2">
      <c r="A145" s="37"/>
      <c r="C145" s="38"/>
      <c r="D145" s="39"/>
      <c r="E145" s="38"/>
      <c r="F145" s="39"/>
      <c r="G145" s="38"/>
      <c r="H145" s="39"/>
      <c r="I145" s="38"/>
      <c r="J145" s="39"/>
      <c r="K145" s="38"/>
      <c r="L145" s="39"/>
      <c r="M145" s="38"/>
    </row>
    <row r="146" spans="1:13" ht="22.5" x14ac:dyDescent="0.2">
      <c r="A146" s="37"/>
      <c r="C146" s="38"/>
      <c r="D146" s="39"/>
      <c r="E146" s="38"/>
      <c r="F146" s="39"/>
      <c r="G146" s="38"/>
      <c r="H146" s="39"/>
      <c r="I146" s="38"/>
      <c r="J146" s="39"/>
      <c r="K146" s="38"/>
      <c r="L146" s="39"/>
      <c r="M146" s="38"/>
    </row>
    <row r="147" spans="1:13" ht="22.5" x14ac:dyDescent="0.2">
      <c r="A147" s="37"/>
      <c r="C147" s="38"/>
      <c r="D147" s="39"/>
      <c r="E147" s="38"/>
      <c r="F147" s="39"/>
      <c r="G147" s="38"/>
      <c r="H147" s="39"/>
      <c r="I147" s="38"/>
      <c r="J147" s="39"/>
      <c r="K147" s="38"/>
      <c r="L147" s="39"/>
      <c r="M147" s="38"/>
    </row>
    <row r="148" spans="1:13" ht="22.5" x14ac:dyDescent="0.2">
      <c r="A148" s="37"/>
      <c r="C148" s="38"/>
      <c r="D148" s="39"/>
      <c r="E148" s="38"/>
      <c r="F148" s="39"/>
      <c r="G148" s="38"/>
      <c r="H148" s="39"/>
      <c r="I148" s="38"/>
      <c r="J148" s="39"/>
      <c r="K148" s="38"/>
      <c r="L148" s="39"/>
      <c r="M148" s="38"/>
    </row>
    <row r="149" spans="1:13" ht="22.5" x14ac:dyDescent="0.2">
      <c r="A149" s="37"/>
      <c r="C149" s="38"/>
      <c r="D149" s="39"/>
      <c r="E149" s="38"/>
      <c r="F149" s="39"/>
      <c r="G149" s="38"/>
      <c r="H149" s="39"/>
      <c r="I149" s="38"/>
      <c r="J149" s="39"/>
      <c r="K149" s="38"/>
      <c r="L149" s="39"/>
      <c r="M149" s="38"/>
    </row>
    <row r="150" spans="1:13" ht="22.5" x14ac:dyDescent="0.2">
      <c r="A150" s="37"/>
      <c r="C150" s="38"/>
      <c r="D150" s="39"/>
      <c r="E150" s="38"/>
      <c r="F150" s="39"/>
      <c r="G150" s="38"/>
      <c r="H150" s="39"/>
      <c r="I150" s="38"/>
      <c r="J150" s="39"/>
      <c r="K150" s="38"/>
      <c r="L150" s="39"/>
      <c r="M150" s="38"/>
    </row>
    <row r="151" spans="1:13" ht="22.5" x14ac:dyDescent="0.2">
      <c r="A151" s="37"/>
      <c r="C151" s="38"/>
      <c r="D151" s="39"/>
      <c r="E151" s="38"/>
      <c r="F151" s="39"/>
      <c r="G151" s="38"/>
      <c r="H151" s="39"/>
      <c r="I151" s="38"/>
      <c r="J151" s="39"/>
      <c r="K151" s="38"/>
      <c r="L151" s="39"/>
      <c r="M151" s="38"/>
    </row>
    <row r="152" spans="1:13" ht="22.5" x14ac:dyDescent="0.2">
      <c r="A152" s="37"/>
      <c r="C152" s="38"/>
      <c r="D152" s="39"/>
      <c r="E152" s="38"/>
      <c r="F152" s="39"/>
      <c r="G152" s="38"/>
      <c r="H152" s="39"/>
      <c r="I152" s="38"/>
      <c r="J152" s="39"/>
      <c r="K152" s="38"/>
      <c r="L152" s="39"/>
      <c r="M152" s="38"/>
    </row>
    <row r="153" spans="1:13" ht="22.5" x14ac:dyDescent="0.2">
      <c r="A153" s="37"/>
      <c r="C153" s="38"/>
      <c r="D153" s="39"/>
      <c r="E153" s="38"/>
      <c r="F153" s="39"/>
      <c r="G153" s="38"/>
      <c r="H153" s="39"/>
      <c r="I153" s="38"/>
      <c r="J153" s="39"/>
      <c r="K153" s="38"/>
      <c r="L153" s="39"/>
      <c r="M153" s="38"/>
    </row>
    <row r="154" spans="1:13" ht="22.5" x14ac:dyDescent="0.2">
      <c r="A154" s="37"/>
      <c r="C154" s="38"/>
      <c r="D154" s="39"/>
      <c r="E154" s="38"/>
      <c r="F154" s="39"/>
      <c r="G154" s="38"/>
      <c r="H154" s="39"/>
      <c r="I154" s="38"/>
      <c r="J154" s="39"/>
      <c r="K154" s="38"/>
      <c r="L154" s="39"/>
      <c r="M154" s="38"/>
    </row>
    <row r="155" spans="1:13" ht="22.5" x14ac:dyDescent="0.2">
      <c r="A155" s="37"/>
      <c r="C155" s="38"/>
      <c r="D155" s="39"/>
      <c r="E155" s="38"/>
      <c r="F155" s="39"/>
      <c r="G155" s="38"/>
      <c r="H155" s="39"/>
      <c r="I155" s="38"/>
      <c r="J155" s="39"/>
      <c r="K155" s="38"/>
      <c r="L155" s="39"/>
      <c r="M155" s="38"/>
    </row>
    <row r="156" spans="1:13" ht="22.5" x14ac:dyDescent="0.2">
      <c r="A156" s="37"/>
      <c r="C156" s="38"/>
      <c r="D156" s="39"/>
      <c r="E156" s="38"/>
      <c r="F156" s="39"/>
      <c r="G156" s="38"/>
      <c r="H156" s="39"/>
      <c r="I156" s="38"/>
      <c r="J156" s="39"/>
      <c r="K156" s="38"/>
      <c r="L156" s="39"/>
      <c r="M156" s="38"/>
    </row>
    <row r="157" spans="1:13" ht="22.5" x14ac:dyDescent="0.2">
      <c r="A157" s="37"/>
      <c r="C157" s="38"/>
      <c r="D157" s="39"/>
      <c r="E157" s="38"/>
      <c r="F157" s="39"/>
      <c r="G157" s="38"/>
      <c r="H157" s="39"/>
      <c r="I157" s="38"/>
      <c r="J157" s="39"/>
      <c r="K157" s="38"/>
      <c r="L157" s="39"/>
      <c r="M157" s="38"/>
    </row>
    <row r="158" spans="1:13" ht="22.5" x14ac:dyDescent="0.2">
      <c r="A158" s="37"/>
      <c r="C158" s="38"/>
      <c r="D158" s="39"/>
      <c r="E158" s="38"/>
      <c r="F158" s="39"/>
      <c r="G158" s="38"/>
      <c r="H158" s="39"/>
      <c r="I158" s="38"/>
      <c r="J158" s="39"/>
      <c r="K158" s="38"/>
      <c r="L158" s="39"/>
      <c r="M158" s="38"/>
    </row>
    <row r="159" spans="1:13" ht="22.5" x14ac:dyDescent="0.2">
      <c r="A159" s="37"/>
      <c r="C159" s="38"/>
      <c r="D159" s="39"/>
      <c r="E159" s="38"/>
      <c r="F159" s="39"/>
      <c r="G159" s="38"/>
      <c r="H159" s="39"/>
      <c r="I159" s="38"/>
      <c r="J159" s="39"/>
      <c r="K159" s="38"/>
      <c r="L159" s="39"/>
      <c r="M159" s="38"/>
    </row>
    <row r="160" spans="1:13" ht="22.5" x14ac:dyDescent="0.2">
      <c r="A160" s="37"/>
      <c r="C160" s="38"/>
      <c r="D160" s="39"/>
      <c r="E160" s="38"/>
      <c r="F160" s="39"/>
      <c r="G160" s="38"/>
      <c r="H160" s="39"/>
      <c r="I160" s="38"/>
      <c r="J160" s="39"/>
      <c r="K160" s="38"/>
      <c r="L160" s="39"/>
      <c r="M160" s="38"/>
    </row>
    <row r="161" spans="1:13" ht="22.5" x14ac:dyDescent="0.2">
      <c r="A161" s="37"/>
      <c r="C161" s="38"/>
      <c r="D161" s="39"/>
      <c r="E161" s="38"/>
      <c r="F161" s="39"/>
      <c r="G161" s="38"/>
      <c r="H161" s="39"/>
      <c r="I161" s="38"/>
      <c r="J161" s="39"/>
      <c r="K161" s="38"/>
      <c r="L161" s="39"/>
      <c r="M161" s="38"/>
    </row>
    <row r="162" spans="1:13" ht="22.5" x14ac:dyDescent="0.2">
      <c r="A162" s="37"/>
      <c r="C162" s="38"/>
      <c r="D162" s="39"/>
      <c r="E162" s="38"/>
      <c r="F162" s="39"/>
      <c r="G162" s="38"/>
      <c r="H162" s="39"/>
      <c r="I162" s="38"/>
      <c r="J162" s="39"/>
      <c r="K162" s="38"/>
      <c r="L162" s="39"/>
      <c r="M162" s="38"/>
    </row>
    <row r="163" spans="1:13" ht="22.5" x14ac:dyDescent="0.2">
      <c r="A163" s="37"/>
      <c r="C163" s="38"/>
      <c r="D163" s="39"/>
      <c r="E163" s="38"/>
      <c r="F163" s="39"/>
      <c r="G163" s="38"/>
      <c r="H163" s="39"/>
      <c r="I163" s="38"/>
      <c r="J163" s="39"/>
      <c r="K163" s="38"/>
      <c r="L163" s="39"/>
      <c r="M163" s="38"/>
    </row>
    <row r="164" spans="1:13" ht="22.5" x14ac:dyDescent="0.2">
      <c r="A164" s="37"/>
      <c r="C164" s="38"/>
      <c r="D164" s="39"/>
      <c r="E164" s="38"/>
      <c r="F164" s="39"/>
      <c r="G164" s="38"/>
      <c r="H164" s="39"/>
      <c r="I164" s="38"/>
      <c r="J164" s="39"/>
      <c r="K164" s="38"/>
      <c r="L164" s="39"/>
      <c r="M164" s="38"/>
    </row>
    <row r="165" spans="1:13" ht="22.5" x14ac:dyDescent="0.2">
      <c r="A165" s="37"/>
      <c r="C165" s="38"/>
      <c r="D165" s="39"/>
      <c r="E165" s="38"/>
      <c r="F165" s="39"/>
      <c r="G165" s="38"/>
      <c r="H165" s="39"/>
      <c r="I165" s="38"/>
      <c r="J165" s="39"/>
      <c r="K165" s="38"/>
      <c r="L165" s="39"/>
      <c r="M165" s="38"/>
    </row>
    <row r="166" spans="1:13" ht="22.5" x14ac:dyDescent="0.2">
      <c r="A166" s="37"/>
      <c r="C166" s="38"/>
      <c r="D166" s="39"/>
      <c r="E166" s="38"/>
      <c r="F166" s="39"/>
      <c r="G166" s="38"/>
      <c r="H166" s="39"/>
      <c r="I166" s="38"/>
      <c r="J166" s="39"/>
      <c r="K166" s="38"/>
      <c r="L166" s="39"/>
      <c r="M166" s="38"/>
    </row>
    <row r="167" spans="1:13" ht="22.5" x14ac:dyDescent="0.2">
      <c r="A167" s="37"/>
      <c r="C167" s="38"/>
      <c r="D167" s="39"/>
      <c r="E167" s="38"/>
      <c r="F167" s="39"/>
      <c r="G167" s="38"/>
      <c r="H167" s="39"/>
      <c r="I167" s="38"/>
      <c r="J167" s="39"/>
      <c r="K167" s="38"/>
      <c r="L167" s="39"/>
      <c r="M167" s="38"/>
    </row>
    <row r="168" spans="1:13" ht="22.5" x14ac:dyDescent="0.2">
      <c r="A168" s="37"/>
      <c r="C168" s="38"/>
      <c r="D168" s="39"/>
      <c r="E168" s="38"/>
      <c r="F168" s="39"/>
      <c r="G168" s="38"/>
      <c r="H168" s="39"/>
      <c r="I168" s="38"/>
      <c r="J168" s="39"/>
      <c r="K168" s="38"/>
      <c r="L168" s="39"/>
      <c r="M168" s="38"/>
    </row>
    <row r="169" spans="1:13" ht="22.5" x14ac:dyDescent="0.2">
      <c r="A169" s="37"/>
      <c r="C169" s="38"/>
      <c r="D169" s="39"/>
      <c r="E169" s="38"/>
      <c r="F169" s="39"/>
      <c r="G169" s="38"/>
      <c r="H169" s="39"/>
      <c r="I169" s="38"/>
      <c r="J169" s="39"/>
      <c r="K169" s="38"/>
      <c r="L169" s="39"/>
      <c r="M169" s="38"/>
    </row>
    <row r="170" spans="1:13" ht="22.5" x14ac:dyDescent="0.2">
      <c r="A170" s="37"/>
      <c r="C170" s="38"/>
      <c r="D170" s="39"/>
      <c r="E170" s="38"/>
      <c r="F170" s="39"/>
      <c r="G170" s="38"/>
      <c r="H170" s="39"/>
      <c r="I170" s="38"/>
      <c r="J170" s="39"/>
      <c r="K170" s="38"/>
      <c r="L170" s="39"/>
      <c r="M170" s="38"/>
    </row>
    <row r="171" spans="1:13" ht="23.25" thickBot="1" x14ac:dyDescent="0.25">
      <c r="A171" s="37"/>
      <c r="C171" s="38"/>
      <c r="D171" s="39"/>
      <c r="E171" s="38"/>
      <c r="F171" s="39"/>
      <c r="G171" s="38"/>
      <c r="H171" s="39"/>
      <c r="I171" s="38"/>
      <c r="J171" s="39"/>
      <c r="K171" s="38"/>
      <c r="L171" s="39"/>
      <c r="M171" s="38"/>
    </row>
  </sheetData>
  <mergeCells count="8">
    <mergeCell ref="A7:A8"/>
    <mergeCell ref="C7:G7"/>
    <mergeCell ref="I7:M7"/>
    <mergeCell ref="A1:M1"/>
    <mergeCell ref="A2:M2"/>
    <mergeCell ref="A3:M3"/>
    <mergeCell ref="A5:M5"/>
    <mergeCell ref="C6:M6"/>
  </mergeCells>
  <pageMargins left="0.39" right="0.39" top="0.39" bottom="0.39" header="0" footer="0"/>
  <pageSetup scale="42" fitToHeight="0" orientation="landscape" r:id="rId1"/>
  <rowBreaks count="1" manualBreakCount="1">
    <brk id="11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view="pageBreakPreview" zoomScale="80" zoomScaleNormal="100" zoomScaleSheetLayoutView="80" workbookViewId="0">
      <selection activeCell="A14" sqref="A14:XFD15"/>
    </sheetView>
  </sheetViews>
  <sheetFormatPr defaultColWidth="8.85546875" defaultRowHeight="12.75" x14ac:dyDescent="0.2"/>
  <cols>
    <col min="1" max="1" width="39" style="32" customWidth="1"/>
    <col min="2" max="2" width="1.42578125" style="32" customWidth="1"/>
    <col min="3" max="3" width="27.42578125" style="32" customWidth="1"/>
    <col min="4" max="4" width="1.42578125" style="32" customWidth="1"/>
    <col min="5" max="5" width="26.28515625" style="32" customWidth="1"/>
    <col min="6" max="6" width="1.42578125" style="32" customWidth="1"/>
    <col min="7" max="7" width="24.140625" style="32" customWidth="1"/>
    <col min="8" max="8" width="1.42578125" style="32" customWidth="1"/>
    <col min="9" max="9" width="24.140625" style="32" customWidth="1"/>
    <col min="10" max="10" width="1.42578125" style="32" customWidth="1"/>
    <col min="11" max="11" width="24.140625" style="32" customWidth="1"/>
    <col min="12" max="12" width="1.42578125" style="32" customWidth="1"/>
    <col min="13" max="13" width="24.140625" style="32" customWidth="1"/>
    <col min="14" max="14" width="1.42578125" style="32" customWidth="1"/>
    <col min="15" max="16384" width="8.85546875" style="32"/>
  </cols>
  <sheetData>
    <row r="1" spans="1:13" ht="40.5" customHeight="1" x14ac:dyDescent="0.2">
      <c r="A1" s="148" t="str">
        <f>درآمد!A1</f>
        <v>صندوق سرمایه گذاری بخشی افق دماوند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40.5" customHeight="1" x14ac:dyDescent="0.2">
      <c r="A2" s="148" t="str">
        <f>درآمد!A2</f>
        <v>صورت وضعیت درآمدها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40.5" customHeight="1" x14ac:dyDescent="0.2">
      <c r="A3" s="148" t="str">
        <f>درآمد!A3</f>
        <v>دوره یک ماهه منتهی به 31 فروردین 1405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3" ht="40.5" customHeight="1" x14ac:dyDescent="0.2"/>
    <row r="5" spans="1:13" ht="40.5" customHeight="1" x14ac:dyDescent="0.2">
      <c r="A5" s="143" t="s">
        <v>130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 ht="40.5" customHeight="1" x14ac:dyDescent="0.85">
      <c r="A6" s="60"/>
      <c r="B6" s="60"/>
      <c r="C6" s="147" t="s">
        <v>80</v>
      </c>
      <c r="D6" s="147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40.5" customHeight="1" thickBot="1" x14ac:dyDescent="0.8">
      <c r="A7" s="146" t="s">
        <v>53</v>
      </c>
      <c r="C7" s="138" t="str">
        <f>'درآمد سود اوراق'!C7</f>
        <v>طی فروردین ماه</v>
      </c>
      <c r="D7" s="138"/>
      <c r="E7" s="138"/>
      <c r="F7" s="138"/>
      <c r="G7" s="138"/>
      <c r="H7" s="36"/>
      <c r="I7" s="138" t="str">
        <f>'درآمد سود اوراق'!I7</f>
        <v>از ابتدای سال مالی تا پایان فروردین ماه</v>
      </c>
      <c r="J7" s="138"/>
      <c r="K7" s="138"/>
      <c r="L7" s="138"/>
      <c r="M7" s="138"/>
    </row>
    <row r="8" spans="1:13" ht="40.5" customHeight="1" thickBot="1" x14ac:dyDescent="0.4">
      <c r="A8" s="135"/>
      <c r="C8" s="35" t="s">
        <v>69</v>
      </c>
      <c r="D8" s="36"/>
      <c r="E8" s="35" t="s">
        <v>67</v>
      </c>
      <c r="F8" s="36"/>
      <c r="G8" s="35" t="s">
        <v>70</v>
      </c>
      <c r="H8" s="36"/>
      <c r="I8" s="35" t="s">
        <v>69</v>
      </c>
      <c r="J8" s="36"/>
      <c r="K8" s="35" t="s">
        <v>67</v>
      </c>
      <c r="L8" s="36"/>
      <c r="M8" s="35" t="s">
        <v>70</v>
      </c>
    </row>
    <row r="9" spans="1:13" ht="40.5" customHeight="1" x14ac:dyDescent="0.2">
      <c r="A9" s="37" t="s">
        <v>83</v>
      </c>
      <c r="C9" s="38">
        <v>118665</v>
      </c>
      <c r="D9" s="39"/>
      <c r="E9" s="38">
        <v>0</v>
      </c>
      <c r="F9" s="39"/>
      <c r="G9" s="38">
        <f>C9+E9</f>
        <v>118665</v>
      </c>
      <c r="H9" s="39"/>
      <c r="I9" s="38">
        <v>118665</v>
      </c>
      <c r="J9" s="39"/>
      <c r="K9" s="38">
        <v>0</v>
      </c>
      <c r="L9" s="39"/>
      <c r="M9" s="38">
        <f>I9+K9</f>
        <v>118665</v>
      </c>
    </row>
    <row r="10" spans="1:13" ht="40.5" customHeight="1" x14ac:dyDescent="0.2">
      <c r="A10" s="37" t="s">
        <v>84</v>
      </c>
      <c r="C10" s="38">
        <v>931369</v>
      </c>
      <c r="D10" s="39"/>
      <c r="E10" s="38">
        <v>0</v>
      </c>
      <c r="F10" s="39"/>
      <c r="G10" s="38">
        <f>C10+E10</f>
        <v>931369</v>
      </c>
      <c r="H10" s="39"/>
      <c r="I10" s="38">
        <v>931369</v>
      </c>
      <c r="J10" s="39"/>
      <c r="K10" s="38">
        <v>0</v>
      </c>
      <c r="L10" s="39"/>
      <c r="M10" s="38">
        <f>I10+K10</f>
        <v>931369</v>
      </c>
    </row>
    <row r="11" spans="1:13" ht="40.5" customHeight="1" thickBot="1" x14ac:dyDescent="0.25">
      <c r="A11" s="37" t="s">
        <v>124</v>
      </c>
      <c r="C11" s="41">
        <v>2045</v>
      </c>
      <c r="D11" s="39"/>
      <c r="E11" s="41">
        <v>0</v>
      </c>
      <c r="F11" s="39"/>
      <c r="G11" s="41">
        <f>C11+E11</f>
        <v>2045</v>
      </c>
      <c r="H11" s="39"/>
      <c r="I11" s="41">
        <v>2045</v>
      </c>
      <c r="J11" s="39"/>
      <c r="K11" s="41">
        <v>0</v>
      </c>
      <c r="L11" s="39"/>
      <c r="M11" s="41">
        <f>I11+K11</f>
        <v>2045</v>
      </c>
    </row>
    <row r="12" spans="1:13" ht="40.5" customHeight="1" thickBot="1" x14ac:dyDescent="0.25">
      <c r="A12" s="42" t="s">
        <v>34</v>
      </c>
      <c r="C12" s="59">
        <f>SUM(C9:C11)</f>
        <v>1052079</v>
      </c>
      <c r="D12" s="44"/>
      <c r="E12" s="59">
        <f>SUM(E9:E11)</f>
        <v>0</v>
      </c>
      <c r="F12" s="44"/>
      <c r="G12" s="59">
        <f>SUM(G9:G11)</f>
        <v>1052079</v>
      </c>
      <c r="H12" s="44"/>
      <c r="I12" s="59">
        <f>SUM(I9:I11)</f>
        <v>1052079</v>
      </c>
      <c r="J12" s="44"/>
      <c r="K12" s="59">
        <f>SUM(K9:K11)</f>
        <v>0</v>
      </c>
      <c r="L12" s="44"/>
      <c r="M12" s="59">
        <f>SUM(M9:M11)</f>
        <v>1052079</v>
      </c>
    </row>
    <row r="13" spans="1:13" ht="13.5" thickTop="1" x14ac:dyDescent="0.2"/>
    <row r="14" spans="1:13" ht="22.5" hidden="1" x14ac:dyDescent="0.2">
      <c r="C14" s="38">
        <v>1052079</v>
      </c>
      <c r="D14" s="38"/>
      <c r="E14" s="38"/>
      <c r="F14" s="38"/>
      <c r="G14" s="38">
        <v>1052079</v>
      </c>
      <c r="H14" s="38"/>
      <c r="I14" s="38">
        <v>1052079</v>
      </c>
      <c r="J14" s="38"/>
      <c r="K14" s="38"/>
      <c r="L14" s="38"/>
      <c r="M14" s="38">
        <v>1052079</v>
      </c>
    </row>
    <row r="15" spans="1:13" ht="22.5" hidden="1" x14ac:dyDescent="0.2">
      <c r="C15" s="38">
        <f>C14-C12</f>
        <v>0</v>
      </c>
      <c r="D15" s="38"/>
      <c r="E15" s="38"/>
      <c r="F15" s="38"/>
      <c r="G15" s="38">
        <f>G14-G12</f>
        <v>0</v>
      </c>
      <c r="H15" s="38"/>
      <c r="I15" s="38">
        <f>I14-I12</f>
        <v>0</v>
      </c>
      <c r="J15" s="38"/>
      <c r="K15" s="38"/>
      <c r="L15" s="38"/>
      <c r="M15" s="38">
        <f>M14-M12</f>
        <v>0</v>
      </c>
    </row>
  </sheetData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7"/>
  <sheetViews>
    <sheetView rightToLeft="1" view="pageBreakPreview" topLeftCell="A7" zoomScale="66" zoomScaleNormal="100" zoomScaleSheetLayoutView="66" workbookViewId="0">
      <selection activeCell="A25" sqref="A25:XFD26"/>
    </sheetView>
  </sheetViews>
  <sheetFormatPr defaultColWidth="9.140625" defaultRowHeight="15.75" x14ac:dyDescent="0.4"/>
  <cols>
    <col min="1" max="1" width="45.28515625" style="47" bestFit="1" customWidth="1"/>
    <col min="2" max="2" width="1.42578125" style="47" customWidth="1"/>
    <col min="3" max="3" width="25.140625" style="47" customWidth="1"/>
    <col min="4" max="4" width="1.42578125" style="47" customWidth="1"/>
    <col min="5" max="5" width="29.7109375" style="47" customWidth="1"/>
    <col min="6" max="6" width="1.42578125" style="47" customWidth="1"/>
    <col min="7" max="7" width="27.5703125" style="47" customWidth="1"/>
    <col min="8" max="8" width="1.42578125" style="47" customWidth="1"/>
    <col min="9" max="9" width="40" style="47" bestFit="1" customWidth="1"/>
    <col min="10" max="10" width="1.42578125" style="47" customWidth="1"/>
    <col min="11" max="11" width="31.28515625" style="47" customWidth="1"/>
    <col min="12" max="12" width="1.42578125" style="47" customWidth="1"/>
    <col min="13" max="13" width="34.140625" style="47" customWidth="1"/>
    <col min="14" max="14" width="1.42578125" style="47" customWidth="1"/>
    <col min="15" max="15" width="29.5703125" style="47" customWidth="1"/>
    <col min="16" max="16" width="1.42578125" style="47" customWidth="1"/>
    <col min="17" max="17" width="40" style="47" bestFit="1" customWidth="1"/>
    <col min="18" max="18" width="1.42578125" style="47" customWidth="1"/>
    <col min="19" max="19" width="0.28515625" style="47" customWidth="1"/>
    <col min="20" max="21" width="17.85546875" style="47" hidden="1" customWidth="1"/>
    <col min="22" max="22" width="22.28515625" style="47" bestFit="1" customWidth="1"/>
    <col min="23" max="16384" width="9.140625" style="47"/>
  </cols>
  <sheetData>
    <row r="1" spans="1:21" ht="45" customHeight="1" x14ac:dyDescent="0.75">
      <c r="A1" s="140" t="str">
        <f>درآمد!A1</f>
        <v>صندوق سرمایه گذاری بخشی افق دماوند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34"/>
    </row>
    <row r="2" spans="1:21" ht="45" customHeight="1" x14ac:dyDescent="0.4">
      <c r="A2" s="140" t="str">
        <f>درآمد!A2</f>
        <v>صورت وضعیت درآمدها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48"/>
    </row>
    <row r="3" spans="1:21" ht="45" customHeight="1" x14ac:dyDescent="0.4">
      <c r="A3" s="140" t="str">
        <f>درآمد!A3</f>
        <v>دوره یک ماهه منتهی به 31 فروردین 1405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48"/>
    </row>
    <row r="4" spans="1:21" ht="45" customHeight="1" x14ac:dyDescent="0.6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5" spans="1:21" ht="45" customHeight="1" x14ac:dyDescent="0.4">
      <c r="A5" s="143" t="s">
        <v>99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50"/>
    </row>
    <row r="6" spans="1:21" ht="45" customHeight="1" x14ac:dyDescent="0.85">
      <c r="A6" s="33"/>
      <c r="B6" s="33"/>
      <c r="C6" s="142" t="s">
        <v>80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50"/>
    </row>
    <row r="7" spans="1:21" ht="45" customHeight="1" thickBot="1" x14ac:dyDescent="0.9">
      <c r="A7" s="146" t="s">
        <v>53</v>
      </c>
      <c r="B7" s="49"/>
      <c r="C7" s="127" t="str">
        <f>'سود سپرده بانکی'!C7</f>
        <v>طی فروردین ماه</v>
      </c>
      <c r="D7" s="127"/>
      <c r="E7" s="127"/>
      <c r="F7" s="127"/>
      <c r="G7" s="127"/>
      <c r="H7" s="127"/>
      <c r="I7" s="127"/>
      <c r="J7" s="34"/>
      <c r="K7" s="127" t="str">
        <f>'سود سپرده بانکی'!I7</f>
        <v>از ابتدای سال مالی تا پایان فروردین ماه</v>
      </c>
      <c r="L7" s="127"/>
      <c r="M7" s="127"/>
      <c r="N7" s="127"/>
      <c r="O7" s="127"/>
      <c r="P7" s="127"/>
      <c r="Q7" s="127"/>
      <c r="R7" s="51"/>
    </row>
    <row r="8" spans="1:21" ht="45" customHeight="1" thickBot="1" x14ac:dyDescent="0.7">
      <c r="A8" s="135"/>
      <c r="B8" s="49"/>
      <c r="C8" s="52" t="s">
        <v>5</v>
      </c>
      <c r="D8" s="53"/>
      <c r="E8" s="52" t="s">
        <v>7</v>
      </c>
      <c r="F8" s="53"/>
      <c r="G8" s="52" t="s">
        <v>71</v>
      </c>
      <c r="H8" s="53"/>
      <c r="I8" s="35" t="s">
        <v>100</v>
      </c>
      <c r="J8" s="53"/>
      <c r="K8" s="52" t="s">
        <v>5</v>
      </c>
      <c r="L8" s="53"/>
      <c r="M8" s="52" t="s">
        <v>7</v>
      </c>
      <c r="N8" s="53"/>
      <c r="O8" s="52" t="s">
        <v>71</v>
      </c>
      <c r="P8" s="53"/>
      <c r="Q8" s="35" t="s">
        <v>100</v>
      </c>
      <c r="R8" s="51"/>
    </row>
    <row r="9" spans="1:21" ht="45" customHeight="1" x14ac:dyDescent="0.4">
      <c r="A9" s="54" t="s">
        <v>20</v>
      </c>
      <c r="C9" s="38">
        <v>3144957</v>
      </c>
      <c r="D9" s="38"/>
      <c r="E9" s="38">
        <v>18864307986</v>
      </c>
      <c r="F9" s="38"/>
      <c r="G9" s="38">
        <v>-18865105706</v>
      </c>
      <c r="H9" s="38"/>
      <c r="I9" s="38">
        <f>E9+G9</f>
        <v>-797720</v>
      </c>
      <c r="J9" s="38"/>
      <c r="K9" s="38">
        <v>3144957</v>
      </c>
      <c r="L9" s="38"/>
      <c r="M9" s="38">
        <v>18864307986</v>
      </c>
      <c r="N9" s="38"/>
      <c r="O9" s="38">
        <v>-18865105706</v>
      </c>
      <c r="P9" s="38"/>
      <c r="Q9" s="38">
        <f>M9+O9</f>
        <v>-797720</v>
      </c>
      <c r="R9" s="51"/>
    </row>
    <row r="10" spans="1:21" ht="45" customHeight="1" x14ac:dyDescent="0.4">
      <c r="A10" s="54" t="s">
        <v>108</v>
      </c>
      <c r="C10" s="38">
        <v>392907</v>
      </c>
      <c r="D10" s="38"/>
      <c r="E10" s="38">
        <v>8089798949</v>
      </c>
      <c r="F10" s="38"/>
      <c r="G10" s="38">
        <v>-8343214338</v>
      </c>
      <c r="H10" s="38"/>
      <c r="I10" s="38">
        <f>E10+G10</f>
        <v>-253415389</v>
      </c>
      <c r="J10" s="38"/>
      <c r="K10" s="38">
        <v>392907</v>
      </c>
      <c r="L10" s="38"/>
      <c r="M10" s="38">
        <v>8089798949</v>
      </c>
      <c r="N10" s="38"/>
      <c r="O10" s="38">
        <v>-8343214338</v>
      </c>
      <c r="P10" s="38"/>
      <c r="Q10" s="38">
        <f>M10+O10</f>
        <v>-253415389</v>
      </c>
      <c r="R10" s="51"/>
    </row>
    <row r="11" spans="1:21" ht="45" customHeight="1" thickBot="1" x14ac:dyDescent="0.45">
      <c r="A11" s="54" t="s">
        <v>107</v>
      </c>
      <c r="C11" s="41">
        <v>1809644</v>
      </c>
      <c r="D11" s="38"/>
      <c r="E11" s="41">
        <v>54498142964</v>
      </c>
      <c r="F11" s="38"/>
      <c r="G11" s="41">
        <v>-63476420223</v>
      </c>
      <c r="H11" s="38"/>
      <c r="I11" s="41">
        <f t="shared" ref="I11" si="0">E11+G11</f>
        <v>-8978277259</v>
      </c>
      <c r="J11" s="38"/>
      <c r="K11" s="41">
        <v>1809644</v>
      </c>
      <c r="L11" s="38"/>
      <c r="M11" s="41">
        <v>54498142964</v>
      </c>
      <c r="N11" s="38"/>
      <c r="O11" s="41">
        <v>-63476420223</v>
      </c>
      <c r="P11" s="38"/>
      <c r="Q11" s="41">
        <f t="shared" ref="Q11" si="1">M11+O11</f>
        <v>-8978277259</v>
      </c>
      <c r="R11" s="54"/>
    </row>
    <row r="12" spans="1:21" ht="45" customHeight="1" thickBot="1" x14ac:dyDescent="0.45">
      <c r="A12" s="55"/>
      <c r="B12" s="56"/>
      <c r="C12" s="46">
        <f>SUM(C9:C11)</f>
        <v>5347508</v>
      </c>
      <c r="D12" s="45"/>
      <c r="E12" s="46">
        <f>SUM(E9:E11)</f>
        <v>81452249899</v>
      </c>
      <c r="F12" s="45"/>
      <c r="G12" s="46">
        <f>SUM(G9:G11)</f>
        <v>-90684740267</v>
      </c>
      <c r="H12" s="45"/>
      <c r="I12" s="46">
        <f>SUM(I9:I11)</f>
        <v>-9232490368</v>
      </c>
      <c r="J12" s="45"/>
      <c r="K12" s="46">
        <f>SUM(K9:K11)</f>
        <v>5347508</v>
      </c>
      <c r="L12" s="45"/>
      <c r="M12" s="46">
        <f>SUM(M9:M11)</f>
        <v>81452249899</v>
      </c>
      <c r="N12" s="45"/>
      <c r="O12" s="46">
        <f>SUM(O9:O11)</f>
        <v>-90684740267</v>
      </c>
      <c r="P12" s="45"/>
      <c r="Q12" s="46">
        <f>SUM(Q9:Q11)</f>
        <v>-9232490368</v>
      </c>
      <c r="R12" s="54"/>
      <c r="T12" s="38">
        <v>-9232490368</v>
      </c>
      <c r="U12" s="38">
        <v>-9232490368</v>
      </c>
    </row>
    <row r="13" spans="1:21" ht="39" customHeight="1" thickTop="1" x14ac:dyDescent="0.4">
      <c r="A13" s="54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54"/>
      <c r="T13" s="38">
        <f>T12-Q12</f>
        <v>0</v>
      </c>
      <c r="U13" s="38">
        <f>U12-I12</f>
        <v>0</v>
      </c>
    </row>
    <row r="14" spans="1:21" ht="45" customHeight="1" x14ac:dyDescent="0.4">
      <c r="A14" s="140" t="str">
        <f>A1</f>
        <v>صندوق سرمایه گذاری بخشی افق دماوند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54"/>
    </row>
    <row r="15" spans="1:21" ht="45" customHeight="1" x14ac:dyDescent="0.4">
      <c r="A15" s="140" t="s">
        <v>52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54"/>
    </row>
    <row r="16" spans="1:21" ht="45" customHeight="1" x14ac:dyDescent="0.4">
      <c r="A16" s="140" t="str">
        <f>A3</f>
        <v>دوره یک ماهه منتهی به 31 فروردین 1405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54"/>
    </row>
    <row r="17" spans="1:18" ht="45" customHeight="1" x14ac:dyDescent="0.6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54"/>
    </row>
    <row r="18" spans="1:18" ht="45" customHeight="1" x14ac:dyDescent="0.4">
      <c r="A18" s="143" t="s">
        <v>134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54"/>
    </row>
    <row r="19" spans="1:18" ht="45" customHeight="1" x14ac:dyDescent="0.85">
      <c r="A19" s="33"/>
      <c r="B19" s="33"/>
      <c r="C19" s="142" t="s">
        <v>80</v>
      </c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54"/>
    </row>
    <row r="20" spans="1:18" ht="45" customHeight="1" thickBot="1" x14ac:dyDescent="0.9">
      <c r="A20" s="149" t="s">
        <v>53</v>
      </c>
      <c r="B20" s="49"/>
      <c r="C20" s="127" t="str">
        <f>C7</f>
        <v>طی فروردین ماه</v>
      </c>
      <c r="D20" s="127"/>
      <c r="E20" s="127"/>
      <c r="F20" s="127"/>
      <c r="G20" s="127"/>
      <c r="H20" s="127"/>
      <c r="I20" s="127"/>
      <c r="J20" s="34"/>
      <c r="K20" s="127" t="str">
        <f>K7</f>
        <v>از ابتدای سال مالی تا پایان فروردین ماه</v>
      </c>
      <c r="L20" s="127"/>
      <c r="M20" s="127"/>
      <c r="N20" s="127"/>
      <c r="O20" s="127"/>
      <c r="P20" s="127"/>
      <c r="Q20" s="127"/>
      <c r="R20" s="54"/>
    </row>
    <row r="21" spans="1:18" ht="45" customHeight="1" thickBot="1" x14ac:dyDescent="0.65">
      <c r="A21" s="125"/>
      <c r="B21" s="49"/>
      <c r="C21" s="57" t="s">
        <v>5</v>
      </c>
      <c r="D21" s="49"/>
      <c r="E21" s="57" t="s">
        <v>7</v>
      </c>
      <c r="F21" s="49"/>
      <c r="G21" s="57" t="s">
        <v>71</v>
      </c>
      <c r="H21" s="49"/>
      <c r="I21" s="58" t="s">
        <v>100</v>
      </c>
      <c r="J21" s="49"/>
      <c r="K21" s="57" t="s">
        <v>5</v>
      </c>
      <c r="L21" s="49"/>
      <c r="M21" s="57" t="s">
        <v>7</v>
      </c>
      <c r="N21" s="49"/>
      <c r="O21" s="57" t="s">
        <v>71</v>
      </c>
      <c r="P21" s="49"/>
      <c r="Q21" s="58" t="s">
        <v>100</v>
      </c>
      <c r="R21" s="54"/>
    </row>
    <row r="22" spans="1:18" ht="45" customHeight="1" thickBot="1" x14ac:dyDescent="0.45">
      <c r="A22" s="54" t="s">
        <v>118</v>
      </c>
      <c r="C22" s="73">
        <v>201800</v>
      </c>
      <c r="D22" s="38"/>
      <c r="E22" s="73">
        <v>201690271250</v>
      </c>
      <c r="F22" s="38"/>
      <c r="G22" s="73">
        <v>-201700058750</v>
      </c>
      <c r="H22" s="38"/>
      <c r="I22" s="73">
        <f>E22+G22</f>
        <v>-9787500</v>
      </c>
      <c r="J22" s="38"/>
      <c r="K22" s="73">
        <v>201800</v>
      </c>
      <c r="L22" s="38"/>
      <c r="M22" s="73">
        <v>201690271250</v>
      </c>
      <c r="N22" s="38"/>
      <c r="O22" s="73">
        <v>-201700058750</v>
      </c>
      <c r="P22" s="38"/>
      <c r="Q22" s="73">
        <f>M22+O22</f>
        <v>-9787500</v>
      </c>
      <c r="R22" s="54"/>
    </row>
    <row r="23" spans="1:18" ht="45" customHeight="1" thickBot="1" x14ac:dyDescent="0.45">
      <c r="A23" s="55"/>
      <c r="C23" s="59">
        <f>SUM(C22)</f>
        <v>201800</v>
      </c>
      <c r="D23" s="45"/>
      <c r="E23" s="59">
        <f>SUM(E22)</f>
        <v>201690271250</v>
      </c>
      <c r="F23" s="45"/>
      <c r="G23" s="59">
        <f>SUM(G22)</f>
        <v>-201700058750</v>
      </c>
      <c r="H23" s="45"/>
      <c r="I23" s="59">
        <f>SUM(I22)</f>
        <v>-9787500</v>
      </c>
      <c r="J23" s="45"/>
      <c r="K23" s="59">
        <f>SUM(K22)</f>
        <v>201800</v>
      </c>
      <c r="L23" s="45"/>
      <c r="M23" s="59">
        <f>SUM(M22)</f>
        <v>201690271250</v>
      </c>
      <c r="N23" s="45"/>
      <c r="O23" s="59">
        <f>SUM(O22)</f>
        <v>-201700058750</v>
      </c>
      <c r="P23" s="45"/>
      <c r="Q23" s="59">
        <f>SUM(Q22)</f>
        <v>-9787500</v>
      </c>
      <c r="R23" s="54"/>
    </row>
    <row r="24" spans="1:18" ht="16.5" thickTop="1" x14ac:dyDescent="0.4"/>
    <row r="25" spans="1:18" ht="22.5" hidden="1" x14ac:dyDescent="0.4">
      <c r="C25" s="38"/>
      <c r="D25" s="38"/>
      <c r="E25" s="38"/>
      <c r="F25" s="38"/>
      <c r="G25" s="38"/>
      <c r="H25" s="38"/>
      <c r="I25" s="38">
        <v>-9787500</v>
      </c>
      <c r="J25" s="38"/>
      <c r="K25" s="38"/>
      <c r="L25" s="38"/>
      <c r="M25" s="38"/>
      <c r="N25" s="38"/>
      <c r="O25" s="38"/>
      <c r="Q25" s="38">
        <v>-9787500</v>
      </c>
    </row>
    <row r="26" spans="1:18" ht="22.5" hidden="1" x14ac:dyDescent="0.4">
      <c r="C26" s="38"/>
      <c r="D26" s="38"/>
      <c r="E26" s="38"/>
      <c r="F26" s="38"/>
      <c r="G26" s="38"/>
      <c r="H26" s="38"/>
      <c r="I26" s="38">
        <f>I25-I23</f>
        <v>0</v>
      </c>
      <c r="J26" s="38"/>
      <c r="K26" s="38"/>
      <c r="L26" s="38"/>
      <c r="M26" s="38"/>
      <c r="N26" s="38"/>
      <c r="O26" s="38"/>
      <c r="P26" s="38"/>
      <c r="Q26" s="38">
        <f>Q25-Q23</f>
        <v>0</v>
      </c>
    </row>
    <row r="27" spans="1:18" ht="22.5" x14ac:dyDescent="0.4"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</sheetData>
  <sortState xmlns:xlrd2="http://schemas.microsoft.com/office/spreadsheetml/2017/richdata2" ref="A9:Q22">
    <sortCondition descending="1" ref="Q9:Q22"/>
  </sortState>
  <mergeCells count="16">
    <mergeCell ref="A16:Q16"/>
    <mergeCell ref="A18:Q18"/>
    <mergeCell ref="C19:Q19"/>
    <mergeCell ref="A20:A21"/>
    <mergeCell ref="C20:I20"/>
    <mergeCell ref="K20:Q20"/>
    <mergeCell ref="A14:Q14"/>
    <mergeCell ref="A15:Q15"/>
    <mergeCell ref="A1:Q1"/>
    <mergeCell ref="A7:A8"/>
    <mergeCell ref="C7:I7"/>
    <mergeCell ref="A2:Q2"/>
    <mergeCell ref="A3:Q3"/>
    <mergeCell ref="A5:Q5"/>
    <mergeCell ref="K7:Q7"/>
    <mergeCell ref="C6:Q6"/>
  </mergeCells>
  <pageMargins left="0.39" right="0.39" top="0.39" bottom="0.39" header="0" footer="0"/>
  <pageSetup scale="42" fitToHeight="0" orientation="landscape" r:id="rId1"/>
  <rowBreaks count="1" manualBreakCount="1">
    <brk id="13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65"/>
  <sheetViews>
    <sheetView rightToLeft="1" view="pageBreakPreview" topLeftCell="A37" zoomScale="69" zoomScaleNormal="100" zoomScaleSheetLayoutView="69" workbookViewId="0">
      <selection activeCell="AA1" sqref="AA1:AA1048576"/>
    </sheetView>
  </sheetViews>
  <sheetFormatPr defaultRowHeight="12.75" x14ac:dyDescent="0.2"/>
  <cols>
    <col min="1" max="1" width="39.140625" style="32" customWidth="1"/>
    <col min="2" max="2" width="1.42578125" style="32" customWidth="1"/>
    <col min="3" max="3" width="16.7109375" style="32" bestFit="1" customWidth="1"/>
    <col min="4" max="4" width="1.42578125" style="32" customWidth="1"/>
    <col min="5" max="5" width="22.7109375" style="32" bestFit="1" customWidth="1"/>
    <col min="6" max="6" width="1.42578125" style="32" customWidth="1"/>
    <col min="7" max="7" width="22.42578125" style="32" bestFit="1" customWidth="1"/>
    <col min="8" max="8" width="1.42578125" style="32" customWidth="1"/>
    <col min="9" max="9" width="17.140625" style="32" customWidth="1"/>
    <col min="10" max="10" width="1.42578125" style="32" customWidth="1"/>
    <col min="11" max="11" width="19" style="32" bestFit="1" customWidth="1"/>
    <col min="12" max="12" width="1.42578125" style="32" customWidth="1"/>
    <col min="13" max="13" width="17.42578125" style="32" customWidth="1"/>
    <col min="14" max="14" width="1.42578125" style="32" customWidth="1"/>
    <col min="15" max="15" width="22.140625" style="32" bestFit="1" customWidth="1"/>
    <col min="16" max="16" width="1.42578125" style="32" customWidth="1"/>
    <col min="17" max="17" width="16.7109375" style="32" bestFit="1" customWidth="1"/>
    <col min="18" max="18" width="1.42578125" style="32" customWidth="1"/>
    <col min="19" max="19" width="23" style="32" bestFit="1" customWidth="1"/>
    <col min="20" max="20" width="1.42578125" style="32" customWidth="1"/>
    <col min="21" max="21" width="23" style="32" bestFit="1" customWidth="1"/>
    <col min="22" max="22" width="1.42578125" style="32" customWidth="1"/>
    <col min="23" max="23" width="23.7109375" style="32" bestFit="1" customWidth="1"/>
    <col min="24" max="24" width="1.42578125" customWidth="1"/>
    <col min="25" max="25" width="26.28515625" bestFit="1" customWidth="1"/>
    <col min="26" max="26" width="1.28515625" customWidth="1"/>
    <col min="27" max="27" width="21.140625" style="5" hidden="1" customWidth="1"/>
  </cols>
  <sheetData>
    <row r="1" spans="1:27" ht="40.5" customHeight="1" x14ac:dyDescent="0.2">
      <c r="A1" s="122" t="s">
        <v>157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</row>
    <row r="2" spans="1:27" ht="40.5" customHeight="1" x14ac:dyDescent="0.2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</row>
    <row r="3" spans="1:27" ht="40.5" customHeight="1" x14ac:dyDescent="0.2">
      <c r="A3" s="122" t="s">
        <v>151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7" ht="40.5" customHeight="1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10"/>
      <c r="Y4" s="10"/>
    </row>
    <row r="5" spans="1:27" ht="40.5" customHeight="1" x14ac:dyDescent="0.2">
      <c r="A5" s="123" t="s">
        <v>75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</row>
    <row r="6" spans="1:27" ht="40.5" customHeight="1" x14ac:dyDescent="0.2">
      <c r="A6" s="123" t="s">
        <v>76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</row>
    <row r="7" spans="1:27" ht="40.5" customHeight="1" x14ac:dyDescent="0.85">
      <c r="A7" s="67"/>
      <c r="B7" s="67"/>
      <c r="C7" s="129" t="s">
        <v>80</v>
      </c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1:27" ht="40.5" customHeight="1" thickBot="1" x14ac:dyDescent="0.9">
      <c r="C8" s="127" t="s">
        <v>101</v>
      </c>
      <c r="D8" s="127"/>
      <c r="E8" s="127"/>
      <c r="F8" s="127"/>
      <c r="G8" s="127"/>
      <c r="H8" s="75"/>
      <c r="I8" s="127" t="s">
        <v>1</v>
      </c>
      <c r="J8" s="127"/>
      <c r="K8" s="127"/>
      <c r="L8" s="127"/>
      <c r="M8" s="127"/>
      <c r="N8" s="127"/>
      <c r="O8" s="127"/>
      <c r="P8" s="75"/>
      <c r="Q8" s="128" t="s">
        <v>150</v>
      </c>
      <c r="R8" s="128"/>
      <c r="S8" s="128"/>
      <c r="T8" s="128"/>
      <c r="U8" s="128"/>
      <c r="V8" s="128"/>
      <c r="W8" s="128"/>
      <c r="X8" s="128"/>
      <c r="Y8" s="128"/>
    </row>
    <row r="9" spans="1:27" ht="40.5" customHeight="1" thickBot="1" x14ac:dyDescent="0.35">
      <c r="A9" s="126" t="s">
        <v>4</v>
      </c>
      <c r="B9" s="76"/>
      <c r="C9" s="126" t="s">
        <v>5</v>
      </c>
      <c r="D9" s="76"/>
      <c r="E9" s="126" t="s">
        <v>6</v>
      </c>
      <c r="F9" s="76"/>
      <c r="G9" s="126" t="s">
        <v>7</v>
      </c>
      <c r="H9" s="76"/>
      <c r="I9" s="125" t="s">
        <v>2</v>
      </c>
      <c r="J9" s="125"/>
      <c r="K9" s="125"/>
      <c r="L9" s="76"/>
      <c r="M9" s="125" t="s">
        <v>3</v>
      </c>
      <c r="N9" s="125"/>
      <c r="O9" s="125"/>
      <c r="P9" s="76"/>
      <c r="Q9" s="126" t="s">
        <v>5</v>
      </c>
      <c r="R9" s="76"/>
      <c r="S9" s="126" t="s">
        <v>9</v>
      </c>
      <c r="T9" s="76"/>
      <c r="U9" s="126" t="s">
        <v>6</v>
      </c>
      <c r="V9" s="76"/>
      <c r="W9" s="126" t="s">
        <v>7</v>
      </c>
      <c r="X9" s="8"/>
      <c r="Y9" s="120" t="s">
        <v>10</v>
      </c>
    </row>
    <row r="10" spans="1:27" ht="40.5" customHeight="1" thickBot="1" x14ac:dyDescent="0.35">
      <c r="A10" s="125"/>
      <c r="B10" s="76"/>
      <c r="C10" s="125"/>
      <c r="D10" s="76"/>
      <c r="E10" s="125"/>
      <c r="F10" s="76"/>
      <c r="G10" s="125"/>
      <c r="H10" s="76"/>
      <c r="I10" s="58" t="s">
        <v>5</v>
      </c>
      <c r="J10" s="76"/>
      <c r="K10" s="58" t="s">
        <v>6</v>
      </c>
      <c r="L10" s="76"/>
      <c r="M10" s="58" t="s">
        <v>5</v>
      </c>
      <c r="N10" s="76"/>
      <c r="O10" s="58" t="s">
        <v>8</v>
      </c>
      <c r="P10" s="76"/>
      <c r="Q10" s="125"/>
      <c r="R10" s="76"/>
      <c r="S10" s="125"/>
      <c r="T10" s="76"/>
      <c r="U10" s="125"/>
      <c r="V10" s="76"/>
      <c r="W10" s="125"/>
      <c r="X10" s="8"/>
      <c r="Y10" s="121"/>
    </row>
    <row r="11" spans="1:27" ht="40.5" customHeight="1" x14ac:dyDescent="0.2">
      <c r="A11" s="82" t="s">
        <v>24</v>
      </c>
      <c r="B11" s="83"/>
      <c r="C11" s="84">
        <v>51902068</v>
      </c>
      <c r="D11" s="39"/>
      <c r="E11" s="84">
        <v>429990684945</v>
      </c>
      <c r="F11" s="39"/>
      <c r="G11" s="84">
        <v>540759082650</v>
      </c>
      <c r="H11" s="39"/>
      <c r="I11" s="84">
        <v>0</v>
      </c>
      <c r="J11" s="39"/>
      <c r="K11" s="84">
        <v>0</v>
      </c>
      <c r="L11" s="39"/>
      <c r="M11" s="84">
        <v>0</v>
      </c>
      <c r="N11" s="39"/>
      <c r="O11" s="84">
        <v>0</v>
      </c>
      <c r="P11" s="39"/>
      <c r="Q11" s="84">
        <v>51902068</v>
      </c>
      <c r="R11" s="39"/>
      <c r="S11" s="84">
        <v>10500</v>
      </c>
      <c r="T11" s="39"/>
      <c r="U11" s="84">
        <v>429990684945</v>
      </c>
      <c r="V11" s="39"/>
      <c r="W11" s="84">
        <v>540759082650</v>
      </c>
      <c r="X11" s="13"/>
      <c r="Y11" s="86">
        <f>W11/$AA$11*100</f>
        <v>21.874905950321693</v>
      </c>
      <c r="AA11" s="12">
        <v>2472052149061</v>
      </c>
    </row>
    <row r="12" spans="1:27" ht="40.5" customHeight="1" x14ac:dyDescent="0.2">
      <c r="A12" s="37" t="s">
        <v>12</v>
      </c>
      <c r="B12" s="83"/>
      <c r="C12" s="38">
        <v>23692688</v>
      </c>
      <c r="D12" s="39"/>
      <c r="E12" s="38">
        <v>175601843433</v>
      </c>
      <c r="F12" s="39"/>
      <c r="G12" s="38">
        <v>306376371175</v>
      </c>
      <c r="H12" s="39"/>
      <c r="I12" s="38">
        <v>0</v>
      </c>
      <c r="J12" s="39"/>
      <c r="K12" s="38">
        <v>0</v>
      </c>
      <c r="L12" s="39"/>
      <c r="M12" s="38">
        <v>0</v>
      </c>
      <c r="N12" s="39"/>
      <c r="O12" s="38">
        <v>0</v>
      </c>
      <c r="P12" s="39"/>
      <c r="Q12" s="38">
        <v>23692688</v>
      </c>
      <c r="R12" s="39"/>
      <c r="S12" s="38">
        <v>13032</v>
      </c>
      <c r="T12" s="39"/>
      <c r="U12" s="38">
        <v>175601843433</v>
      </c>
      <c r="V12" s="39"/>
      <c r="W12" s="38">
        <v>306376371175</v>
      </c>
      <c r="X12" s="13"/>
      <c r="Y12" s="86">
        <f t="shared" ref="Y12:Y26" si="0">W12/$AA$11*100</f>
        <v>12.393604693629783</v>
      </c>
    </row>
    <row r="13" spans="1:27" ht="40.5" customHeight="1" x14ac:dyDescent="0.2">
      <c r="A13" s="37" t="s">
        <v>27</v>
      </c>
      <c r="B13" s="83"/>
      <c r="C13" s="38">
        <v>11329785</v>
      </c>
      <c r="D13" s="39"/>
      <c r="E13" s="38">
        <v>247031855953</v>
      </c>
      <c r="F13" s="39"/>
      <c r="G13" s="38">
        <v>303651977630</v>
      </c>
      <c r="H13" s="39"/>
      <c r="I13" s="38">
        <v>0</v>
      </c>
      <c r="J13" s="39"/>
      <c r="K13" s="38">
        <v>0</v>
      </c>
      <c r="L13" s="39"/>
      <c r="M13" s="38">
        <v>0</v>
      </c>
      <c r="N13" s="39"/>
      <c r="O13" s="38">
        <v>0</v>
      </c>
      <c r="P13" s="39"/>
      <c r="Q13" s="38">
        <v>11329785</v>
      </c>
      <c r="R13" s="39"/>
      <c r="S13" s="38">
        <v>27010</v>
      </c>
      <c r="T13" s="39"/>
      <c r="U13" s="38">
        <v>247031855953</v>
      </c>
      <c r="V13" s="39"/>
      <c r="W13" s="38">
        <v>303651977630</v>
      </c>
      <c r="X13" s="13"/>
      <c r="Y13" s="86">
        <f t="shared" si="0"/>
        <v>12.283396923699247</v>
      </c>
    </row>
    <row r="14" spans="1:27" ht="40.5" customHeight="1" x14ac:dyDescent="0.2">
      <c r="A14" s="37" t="s">
        <v>16</v>
      </c>
      <c r="B14" s="83"/>
      <c r="C14" s="38">
        <v>3856206</v>
      </c>
      <c r="D14" s="39"/>
      <c r="E14" s="38">
        <v>115994895440</v>
      </c>
      <c r="F14" s="39"/>
      <c r="G14" s="38">
        <v>174483727259</v>
      </c>
      <c r="H14" s="39"/>
      <c r="I14" s="38">
        <v>0</v>
      </c>
      <c r="J14" s="39"/>
      <c r="K14" s="38">
        <v>0</v>
      </c>
      <c r="L14" s="39"/>
      <c r="M14" s="38">
        <v>0</v>
      </c>
      <c r="N14" s="39"/>
      <c r="O14" s="38">
        <v>0</v>
      </c>
      <c r="P14" s="39"/>
      <c r="Q14" s="38">
        <v>3856206</v>
      </c>
      <c r="R14" s="39"/>
      <c r="S14" s="38">
        <v>45600</v>
      </c>
      <c r="T14" s="39"/>
      <c r="U14" s="38">
        <v>115994895440</v>
      </c>
      <c r="V14" s="39"/>
      <c r="W14" s="38">
        <v>174483727259</v>
      </c>
      <c r="X14" s="13"/>
      <c r="Y14" s="86">
        <f t="shared" si="0"/>
        <v>7.058254306054061</v>
      </c>
    </row>
    <row r="15" spans="1:27" ht="40.5" customHeight="1" x14ac:dyDescent="0.2">
      <c r="A15" s="37" t="s">
        <v>22</v>
      </c>
      <c r="B15" s="83"/>
      <c r="C15" s="38">
        <v>6026569</v>
      </c>
      <c r="D15" s="39"/>
      <c r="E15" s="38">
        <v>106275159070</v>
      </c>
      <c r="F15" s="39"/>
      <c r="G15" s="38">
        <v>113440289302</v>
      </c>
      <c r="H15" s="39"/>
      <c r="I15" s="38">
        <v>0</v>
      </c>
      <c r="J15" s="39"/>
      <c r="K15" s="38">
        <v>0</v>
      </c>
      <c r="L15" s="39"/>
      <c r="M15" s="38">
        <v>0</v>
      </c>
      <c r="N15" s="39"/>
      <c r="O15" s="38">
        <v>0</v>
      </c>
      <c r="P15" s="39"/>
      <c r="Q15" s="38">
        <v>6026569</v>
      </c>
      <c r="R15" s="39"/>
      <c r="S15" s="38">
        <v>18970</v>
      </c>
      <c r="T15" s="39"/>
      <c r="U15" s="38">
        <v>106275159070</v>
      </c>
      <c r="V15" s="39"/>
      <c r="W15" s="38">
        <v>113440289302</v>
      </c>
      <c r="X15" s="13"/>
      <c r="Y15" s="86">
        <f t="shared" si="0"/>
        <v>4.5889116596949577</v>
      </c>
    </row>
    <row r="16" spans="1:27" ht="40.5" customHeight="1" x14ac:dyDescent="0.2">
      <c r="A16" s="37" t="s">
        <v>14</v>
      </c>
      <c r="B16" s="83"/>
      <c r="C16" s="38">
        <v>2300000</v>
      </c>
      <c r="D16" s="39"/>
      <c r="E16" s="38">
        <v>113695812831</v>
      </c>
      <c r="F16" s="39"/>
      <c r="G16" s="38">
        <v>99961279800</v>
      </c>
      <c r="H16" s="39"/>
      <c r="I16" s="38">
        <v>0</v>
      </c>
      <c r="J16" s="39"/>
      <c r="K16" s="38">
        <v>0</v>
      </c>
      <c r="L16" s="39"/>
      <c r="M16" s="38">
        <v>0</v>
      </c>
      <c r="N16" s="39"/>
      <c r="O16" s="38">
        <v>0</v>
      </c>
      <c r="P16" s="39"/>
      <c r="Q16" s="38">
        <v>2300000</v>
      </c>
      <c r="R16" s="39"/>
      <c r="S16" s="38">
        <v>43800</v>
      </c>
      <c r="T16" s="39"/>
      <c r="U16" s="38">
        <v>113695812831</v>
      </c>
      <c r="V16" s="39"/>
      <c r="W16" s="38">
        <v>99961279800</v>
      </c>
      <c r="X16" s="13"/>
      <c r="Y16" s="86">
        <f t="shared" si="0"/>
        <v>4.0436557876810939</v>
      </c>
    </row>
    <row r="17" spans="1:25" ht="40.5" customHeight="1" x14ac:dyDescent="0.2">
      <c r="A17" s="37" t="s">
        <v>11</v>
      </c>
      <c r="B17" s="83"/>
      <c r="C17" s="38">
        <v>28647873</v>
      </c>
      <c r="D17" s="39"/>
      <c r="E17" s="38">
        <v>74561564305</v>
      </c>
      <c r="F17" s="39"/>
      <c r="G17" s="38">
        <v>77888404340</v>
      </c>
      <c r="H17" s="39"/>
      <c r="I17" s="38">
        <v>0</v>
      </c>
      <c r="J17" s="39"/>
      <c r="K17" s="38">
        <v>0</v>
      </c>
      <c r="L17" s="39"/>
      <c r="M17" s="38">
        <v>0</v>
      </c>
      <c r="N17" s="39"/>
      <c r="O17" s="38">
        <v>0</v>
      </c>
      <c r="P17" s="39"/>
      <c r="Q17" s="38">
        <v>28647873</v>
      </c>
      <c r="R17" s="39"/>
      <c r="S17" s="38">
        <v>2740</v>
      </c>
      <c r="T17" s="39"/>
      <c r="U17" s="38">
        <v>74561564305</v>
      </c>
      <c r="V17" s="39"/>
      <c r="W17" s="38">
        <v>77888404340</v>
      </c>
      <c r="X17" s="13"/>
      <c r="Y17" s="86">
        <f t="shared" si="0"/>
        <v>3.1507589501938957</v>
      </c>
    </row>
    <row r="18" spans="1:25" ht="40.5" customHeight="1" x14ac:dyDescent="0.2">
      <c r="A18" s="37" t="s">
        <v>33</v>
      </c>
      <c r="B18" s="83"/>
      <c r="C18" s="38">
        <v>8932996</v>
      </c>
      <c r="D18" s="39"/>
      <c r="E18" s="38">
        <v>39899063941</v>
      </c>
      <c r="F18" s="39"/>
      <c r="G18" s="38">
        <v>64440872450</v>
      </c>
      <c r="H18" s="39"/>
      <c r="I18" s="38">
        <v>0</v>
      </c>
      <c r="J18" s="39"/>
      <c r="K18" s="38">
        <v>0</v>
      </c>
      <c r="L18" s="39"/>
      <c r="M18" s="38">
        <v>0</v>
      </c>
      <c r="N18" s="39"/>
      <c r="O18" s="38">
        <v>0</v>
      </c>
      <c r="P18" s="39"/>
      <c r="Q18" s="38">
        <v>8932996</v>
      </c>
      <c r="R18" s="39"/>
      <c r="S18" s="38">
        <v>7270</v>
      </c>
      <c r="T18" s="39"/>
      <c r="U18" s="38">
        <v>39899063941</v>
      </c>
      <c r="V18" s="39"/>
      <c r="W18" s="38">
        <v>64440872450</v>
      </c>
      <c r="X18" s="13"/>
      <c r="Y18" s="86">
        <f t="shared" si="0"/>
        <v>2.6067764174990251</v>
      </c>
    </row>
    <row r="19" spans="1:25" ht="40.5" customHeight="1" x14ac:dyDescent="0.2">
      <c r="A19" s="37" t="s">
        <v>17</v>
      </c>
      <c r="B19" s="83"/>
      <c r="C19" s="38">
        <v>1019446</v>
      </c>
      <c r="D19" s="39"/>
      <c r="E19" s="38">
        <v>23163688107</v>
      </c>
      <c r="F19" s="39"/>
      <c r="G19" s="38">
        <v>61432383893</v>
      </c>
      <c r="H19" s="39"/>
      <c r="I19" s="38">
        <v>0</v>
      </c>
      <c r="J19" s="39"/>
      <c r="K19" s="38">
        <v>0</v>
      </c>
      <c r="L19" s="39"/>
      <c r="M19" s="38">
        <v>0</v>
      </c>
      <c r="N19" s="39"/>
      <c r="O19" s="38">
        <v>0</v>
      </c>
      <c r="P19" s="39"/>
      <c r="Q19" s="38">
        <v>1019446</v>
      </c>
      <c r="R19" s="39"/>
      <c r="S19" s="38">
        <v>60730</v>
      </c>
      <c r="T19" s="39"/>
      <c r="U19" s="38">
        <v>23163688107</v>
      </c>
      <c r="V19" s="39"/>
      <c r="W19" s="38">
        <v>61432383893</v>
      </c>
      <c r="X19" s="13"/>
      <c r="Y19" s="86">
        <f t="shared" si="0"/>
        <v>2.4850763733416734</v>
      </c>
    </row>
    <row r="20" spans="1:25" ht="40.5" customHeight="1" x14ac:dyDescent="0.2">
      <c r="A20" s="37" t="s">
        <v>18</v>
      </c>
      <c r="B20" s="83"/>
      <c r="C20" s="38">
        <v>6054100</v>
      </c>
      <c r="D20" s="39"/>
      <c r="E20" s="38">
        <v>45545876459</v>
      </c>
      <c r="F20" s="39"/>
      <c r="G20" s="38">
        <v>60793894286</v>
      </c>
      <c r="H20" s="39"/>
      <c r="I20" s="38">
        <v>0</v>
      </c>
      <c r="J20" s="39"/>
      <c r="K20" s="38">
        <v>0</v>
      </c>
      <c r="L20" s="39"/>
      <c r="M20" s="38">
        <v>0</v>
      </c>
      <c r="N20" s="39"/>
      <c r="O20" s="38">
        <v>0</v>
      </c>
      <c r="P20" s="39"/>
      <c r="Q20" s="38">
        <v>6054100</v>
      </c>
      <c r="R20" s="39"/>
      <c r="S20" s="38">
        <v>10120</v>
      </c>
      <c r="T20" s="39"/>
      <c r="U20" s="38">
        <v>45545876459</v>
      </c>
      <c r="V20" s="39"/>
      <c r="W20" s="38">
        <v>60793894286</v>
      </c>
      <c r="X20" s="13"/>
      <c r="Y20" s="86">
        <f t="shared" si="0"/>
        <v>2.4592480506162597</v>
      </c>
    </row>
    <row r="21" spans="1:25" ht="40.5" customHeight="1" x14ac:dyDescent="0.2">
      <c r="A21" s="37" t="s">
        <v>25</v>
      </c>
      <c r="B21" s="83"/>
      <c r="C21" s="38">
        <v>17812437</v>
      </c>
      <c r="D21" s="39"/>
      <c r="E21" s="38">
        <v>42239676858</v>
      </c>
      <c r="F21" s="39"/>
      <c r="G21" s="38">
        <v>60041115090</v>
      </c>
      <c r="H21" s="39"/>
      <c r="I21" s="38">
        <v>0</v>
      </c>
      <c r="J21" s="39"/>
      <c r="K21" s="38">
        <v>0</v>
      </c>
      <c r="L21" s="39"/>
      <c r="M21" s="38">
        <v>0</v>
      </c>
      <c r="N21" s="39"/>
      <c r="O21" s="38">
        <v>0</v>
      </c>
      <c r="P21" s="39"/>
      <c r="Q21" s="38">
        <v>17812437</v>
      </c>
      <c r="R21" s="39"/>
      <c r="S21" s="38">
        <v>3397</v>
      </c>
      <c r="T21" s="39"/>
      <c r="U21" s="38">
        <v>42239676858</v>
      </c>
      <c r="V21" s="39"/>
      <c r="W21" s="38">
        <v>60041115090</v>
      </c>
      <c r="X21" s="13"/>
      <c r="Y21" s="86">
        <f t="shared" si="0"/>
        <v>2.4287964601720233</v>
      </c>
    </row>
    <row r="22" spans="1:25" ht="40.5" customHeight="1" x14ac:dyDescent="0.2">
      <c r="A22" s="37" t="s">
        <v>107</v>
      </c>
      <c r="B22" s="83"/>
      <c r="C22" s="38">
        <v>1809644</v>
      </c>
      <c r="D22" s="39"/>
      <c r="E22" s="38">
        <v>59270809405</v>
      </c>
      <c r="F22" s="39"/>
      <c r="G22" s="38">
        <v>63476420223</v>
      </c>
      <c r="H22" s="39"/>
      <c r="I22" s="38">
        <v>0</v>
      </c>
      <c r="J22" s="39"/>
      <c r="K22" s="38">
        <v>0</v>
      </c>
      <c r="L22" s="39"/>
      <c r="M22" s="38">
        <v>0</v>
      </c>
      <c r="N22" s="39"/>
      <c r="O22" s="38">
        <v>0</v>
      </c>
      <c r="P22" s="39"/>
      <c r="Q22" s="38">
        <v>1809644</v>
      </c>
      <c r="R22" s="39"/>
      <c r="S22" s="38">
        <v>30350</v>
      </c>
      <c r="T22" s="39"/>
      <c r="U22" s="38">
        <v>59270809405</v>
      </c>
      <c r="V22" s="39"/>
      <c r="W22" s="38">
        <v>54498142964</v>
      </c>
      <c r="X22" s="13"/>
      <c r="Y22" s="86">
        <f t="shared" si="0"/>
        <v>2.2045709264143527</v>
      </c>
    </row>
    <row r="23" spans="1:25" ht="40.5" customHeight="1" x14ac:dyDescent="0.2">
      <c r="A23" s="37" t="s">
        <v>26</v>
      </c>
      <c r="B23" s="83"/>
      <c r="C23" s="38">
        <v>36955535</v>
      </c>
      <c r="D23" s="39"/>
      <c r="E23" s="38">
        <v>71358229564</v>
      </c>
      <c r="F23" s="39"/>
      <c r="G23" s="38">
        <v>51667845018</v>
      </c>
      <c r="H23" s="39"/>
      <c r="I23" s="38">
        <v>0</v>
      </c>
      <c r="J23" s="39"/>
      <c r="K23" s="38">
        <v>0</v>
      </c>
      <c r="L23" s="39"/>
      <c r="M23" s="38">
        <v>0</v>
      </c>
      <c r="N23" s="39"/>
      <c r="O23" s="38">
        <v>0</v>
      </c>
      <c r="P23" s="39"/>
      <c r="Q23" s="38">
        <v>36955535</v>
      </c>
      <c r="R23" s="39"/>
      <c r="S23" s="38">
        <v>1409</v>
      </c>
      <c r="T23" s="39"/>
      <c r="U23" s="38">
        <v>71358229564</v>
      </c>
      <c r="V23" s="39"/>
      <c r="W23" s="38">
        <v>51667845018</v>
      </c>
      <c r="X23" s="13"/>
      <c r="Y23" s="86">
        <f t="shared" si="0"/>
        <v>2.0900790882435811</v>
      </c>
    </row>
    <row r="24" spans="1:25" ht="40.5" customHeight="1" x14ac:dyDescent="0.2">
      <c r="A24" s="37" t="s">
        <v>13</v>
      </c>
      <c r="B24" s="83"/>
      <c r="C24" s="38">
        <v>3340700</v>
      </c>
      <c r="D24" s="39"/>
      <c r="E24" s="38">
        <v>37342122541</v>
      </c>
      <c r="F24" s="39"/>
      <c r="G24" s="38">
        <v>35469177362</v>
      </c>
      <c r="H24" s="39"/>
      <c r="I24" s="38">
        <v>0</v>
      </c>
      <c r="J24" s="39"/>
      <c r="K24" s="38">
        <v>0</v>
      </c>
      <c r="L24" s="39"/>
      <c r="M24" s="38">
        <v>0</v>
      </c>
      <c r="N24" s="39"/>
      <c r="O24" s="38">
        <v>0</v>
      </c>
      <c r="P24" s="39"/>
      <c r="Q24" s="38">
        <v>3340700</v>
      </c>
      <c r="R24" s="39"/>
      <c r="S24" s="38">
        <v>10700</v>
      </c>
      <c r="T24" s="39"/>
      <c r="U24" s="38">
        <v>37342122541</v>
      </c>
      <c r="V24" s="39"/>
      <c r="W24" s="38">
        <v>35469177362</v>
      </c>
      <c r="X24" s="13"/>
      <c r="Y24" s="86">
        <f t="shared" si="0"/>
        <v>1.4348070033827094</v>
      </c>
    </row>
    <row r="25" spans="1:25" ht="40.5" customHeight="1" x14ac:dyDescent="0.2">
      <c r="A25" s="37" t="s">
        <v>104</v>
      </c>
      <c r="B25" s="83"/>
      <c r="C25" s="38">
        <v>170686</v>
      </c>
      <c r="D25" s="39"/>
      <c r="E25" s="38">
        <v>39811913456</v>
      </c>
      <c r="F25" s="39"/>
      <c r="G25" s="38">
        <v>32979063810</v>
      </c>
      <c r="H25" s="39"/>
      <c r="I25" s="38">
        <v>0</v>
      </c>
      <c r="J25" s="39"/>
      <c r="K25" s="38">
        <v>0</v>
      </c>
      <c r="L25" s="39"/>
      <c r="M25" s="38">
        <v>0</v>
      </c>
      <c r="N25" s="39"/>
      <c r="O25" s="38">
        <v>0</v>
      </c>
      <c r="P25" s="39"/>
      <c r="Q25" s="38">
        <v>170686</v>
      </c>
      <c r="R25" s="39"/>
      <c r="S25" s="38">
        <v>194720</v>
      </c>
      <c r="T25" s="39"/>
      <c r="U25" s="38">
        <v>39811913456</v>
      </c>
      <c r="V25" s="39"/>
      <c r="W25" s="38">
        <v>32979063810</v>
      </c>
      <c r="X25" s="13"/>
      <c r="Y25" s="86">
        <f t="shared" si="0"/>
        <v>1.3340763795184085</v>
      </c>
    </row>
    <row r="26" spans="1:25" ht="40.5" customHeight="1" thickBot="1" x14ac:dyDescent="0.25">
      <c r="A26" s="37" t="s">
        <v>28</v>
      </c>
      <c r="B26" s="83"/>
      <c r="C26" s="41">
        <v>8628591</v>
      </c>
      <c r="D26" s="39"/>
      <c r="E26" s="41">
        <v>26355964900</v>
      </c>
      <c r="F26" s="39"/>
      <c r="G26" s="41">
        <v>24058916496</v>
      </c>
      <c r="H26" s="39"/>
      <c r="I26" s="41">
        <v>0</v>
      </c>
      <c r="J26" s="39"/>
      <c r="K26" s="41">
        <v>0</v>
      </c>
      <c r="L26" s="39"/>
      <c r="M26" s="41">
        <v>0</v>
      </c>
      <c r="N26" s="39"/>
      <c r="O26" s="41">
        <v>0</v>
      </c>
      <c r="P26" s="39"/>
      <c r="Q26" s="41">
        <v>8628591</v>
      </c>
      <c r="R26" s="39"/>
      <c r="S26" s="38">
        <v>2810</v>
      </c>
      <c r="T26" s="39"/>
      <c r="U26" s="41">
        <v>26355964900</v>
      </c>
      <c r="V26" s="39"/>
      <c r="W26" s="41">
        <v>24058916496</v>
      </c>
      <c r="X26" s="13"/>
      <c r="Y26" s="86">
        <f t="shared" si="0"/>
        <v>0.97323660850515192</v>
      </c>
    </row>
    <row r="27" spans="1:25" ht="40.5" customHeight="1" thickBot="1" x14ac:dyDescent="0.25">
      <c r="A27" s="42" t="s">
        <v>78</v>
      </c>
      <c r="B27" s="78"/>
      <c r="C27" s="85">
        <f>SUM(C11:C26)</f>
        <v>212479324</v>
      </c>
      <c r="D27" s="44"/>
      <c r="E27" s="85">
        <f>SUM(E11:E26)</f>
        <v>1648139161208</v>
      </c>
      <c r="F27" s="44"/>
      <c r="G27" s="85">
        <f>SUM(G11:G26)</f>
        <v>2070920820784</v>
      </c>
      <c r="H27" s="44"/>
      <c r="I27" s="85">
        <f>SUM(I11:I26)</f>
        <v>0</v>
      </c>
      <c r="J27" s="44"/>
      <c r="K27" s="85">
        <f>SUM(K11:K26)</f>
        <v>0</v>
      </c>
      <c r="L27" s="44"/>
      <c r="M27" s="85">
        <f>SUM(M11:M26)</f>
        <v>0</v>
      </c>
      <c r="N27" s="44"/>
      <c r="O27" s="85">
        <f>SUM(O11:O26)</f>
        <v>0</v>
      </c>
      <c r="P27" s="44"/>
      <c r="Q27" s="85">
        <f>SUM(Q11:Q26)</f>
        <v>212479324</v>
      </c>
      <c r="R27" s="44"/>
      <c r="S27" s="45"/>
      <c r="T27" s="44"/>
      <c r="U27" s="85">
        <f>SUM(U11:U26)</f>
        <v>1648139161208</v>
      </c>
      <c r="V27" s="44"/>
      <c r="W27" s="85">
        <f>SUM(W11:W26)</f>
        <v>2061942543525</v>
      </c>
      <c r="X27" s="16"/>
      <c r="Y27" s="87">
        <f>SUM(Y11:Y26)</f>
        <v>83.410155578967888</v>
      </c>
    </row>
    <row r="28" spans="1:25" ht="40.5" customHeight="1" x14ac:dyDescent="0.2">
      <c r="A28" s="37"/>
      <c r="B28" s="77"/>
      <c r="C28" s="38"/>
      <c r="D28" s="39"/>
      <c r="E28" s="38"/>
      <c r="F28" s="39"/>
      <c r="G28" s="38"/>
      <c r="H28" s="39"/>
      <c r="I28" s="38"/>
      <c r="J28" s="39"/>
      <c r="K28" s="38"/>
      <c r="L28" s="39"/>
      <c r="M28" s="38"/>
      <c r="N28" s="39"/>
      <c r="O28" s="38"/>
      <c r="P28" s="39"/>
      <c r="Q28" s="38"/>
      <c r="R28" s="39"/>
      <c r="S28" s="38"/>
      <c r="T28" s="39"/>
      <c r="U28" s="38"/>
      <c r="V28" s="39"/>
      <c r="W28" s="38"/>
      <c r="X28" s="13"/>
      <c r="Y28" s="14"/>
    </row>
    <row r="29" spans="1:25" ht="40.5" customHeight="1" x14ac:dyDescent="0.2">
      <c r="A29" s="122" t="str">
        <f>A1</f>
        <v>صندوق سرمایه گذاری بخشی افق دماوند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40.5" customHeight="1" x14ac:dyDescent="0.2">
      <c r="A30" s="122" t="s">
        <v>0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40.5" customHeight="1" x14ac:dyDescent="0.2">
      <c r="A31" s="122" t="str">
        <f>A3</f>
        <v>به تاریخ 31 فروردین 1405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40.5" customHeight="1" x14ac:dyDescent="0.2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10"/>
      <c r="Y32" s="10"/>
    </row>
    <row r="33" spans="1:25" ht="40.5" customHeight="1" x14ac:dyDescent="0.2">
      <c r="A33" s="123" t="s">
        <v>77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</row>
    <row r="34" spans="1:25" ht="40.5" customHeight="1" x14ac:dyDescent="0.75">
      <c r="A34" s="67"/>
      <c r="B34" s="67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</row>
    <row r="35" spans="1:25" ht="40.5" customHeight="1" thickBot="1" x14ac:dyDescent="0.9">
      <c r="C35" s="127" t="str">
        <f>C8</f>
        <v>1404/12/29</v>
      </c>
      <c r="D35" s="127"/>
      <c r="E35" s="127"/>
      <c r="F35" s="127"/>
      <c r="G35" s="127"/>
      <c r="H35" s="75"/>
      <c r="I35" s="127" t="s">
        <v>1</v>
      </c>
      <c r="J35" s="127"/>
      <c r="K35" s="127"/>
      <c r="L35" s="127"/>
      <c r="M35" s="127"/>
      <c r="N35" s="127"/>
      <c r="O35" s="127"/>
      <c r="P35" s="75"/>
      <c r="Q35" s="128" t="str">
        <f>Q8</f>
        <v>1405/01/31</v>
      </c>
      <c r="R35" s="128"/>
      <c r="S35" s="128"/>
      <c r="T35" s="128"/>
      <c r="U35" s="128"/>
      <c r="V35" s="128"/>
      <c r="W35" s="128"/>
      <c r="X35" s="128"/>
      <c r="Y35" s="128"/>
    </row>
    <row r="36" spans="1:25" ht="40.5" customHeight="1" thickBot="1" x14ac:dyDescent="0.35">
      <c r="A36" s="126" t="s">
        <v>4</v>
      </c>
      <c r="B36" s="76"/>
      <c r="C36" s="126" t="s">
        <v>5</v>
      </c>
      <c r="D36" s="76"/>
      <c r="E36" s="126" t="s">
        <v>6</v>
      </c>
      <c r="F36" s="76"/>
      <c r="G36" s="126" t="s">
        <v>7</v>
      </c>
      <c r="H36" s="76"/>
      <c r="I36" s="125" t="s">
        <v>2</v>
      </c>
      <c r="J36" s="125"/>
      <c r="K36" s="125"/>
      <c r="L36" s="76"/>
      <c r="M36" s="125" t="s">
        <v>3</v>
      </c>
      <c r="N36" s="125"/>
      <c r="O36" s="125"/>
      <c r="P36" s="76"/>
      <c r="Q36" s="126" t="s">
        <v>5</v>
      </c>
      <c r="R36" s="76"/>
      <c r="S36" s="126" t="s">
        <v>9</v>
      </c>
      <c r="T36" s="76"/>
      <c r="U36" s="126" t="s">
        <v>6</v>
      </c>
      <c r="V36" s="76"/>
      <c r="W36" s="126" t="s">
        <v>7</v>
      </c>
      <c r="X36" s="8"/>
      <c r="Y36" s="120" t="s">
        <v>10</v>
      </c>
    </row>
    <row r="37" spans="1:25" ht="40.5" customHeight="1" thickBot="1" x14ac:dyDescent="0.35">
      <c r="A37" s="125"/>
      <c r="B37" s="76"/>
      <c r="C37" s="125"/>
      <c r="D37" s="76"/>
      <c r="E37" s="125"/>
      <c r="F37" s="76"/>
      <c r="G37" s="125"/>
      <c r="H37" s="76"/>
      <c r="I37" s="58" t="s">
        <v>5</v>
      </c>
      <c r="J37" s="76"/>
      <c r="K37" s="58" t="s">
        <v>6</v>
      </c>
      <c r="L37" s="76"/>
      <c r="M37" s="58" t="s">
        <v>5</v>
      </c>
      <c r="N37" s="76"/>
      <c r="O37" s="58" t="s">
        <v>8</v>
      </c>
      <c r="P37" s="76"/>
      <c r="Q37" s="125"/>
      <c r="R37" s="76"/>
      <c r="S37" s="125"/>
      <c r="T37" s="76"/>
      <c r="U37" s="125"/>
      <c r="V37" s="76"/>
      <c r="W37" s="125"/>
      <c r="X37" s="8"/>
      <c r="Y37" s="121"/>
    </row>
    <row r="38" spans="1:25" ht="40.5" customHeight="1" x14ac:dyDescent="0.2">
      <c r="A38" s="42" t="s">
        <v>79</v>
      </c>
      <c r="B38" s="78"/>
      <c r="C38" s="45">
        <f>C27</f>
        <v>212479324</v>
      </c>
      <c r="D38" s="44"/>
      <c r="E38" s="45">
        <f>E27</f>
        <v>1648139161208</v>
      </c>
      <c r="F38" s="44"/>
      <c r="G38" s="45">
        <f>G27</f>
        <v>2070920820784</v>
      </c>
      <c r="H38" s="44"/>
      <c r="I38" s="45">
        <f>I27</f>
        <v>0</v>
      </c>
      <c r="J38" s="44"/>
      <c r="K38" s="45">
        <f>K27</f>
        <v>0</v>
      </c>
      <c r="L38" s="44"/>
      <c r="M38" s="45">
        <f>M27</f>
        <v>0</v>
      </c>
      <c r="N38" s="44"/>
      <c r="O38" s="45">
        <f>O27</f>
        <v>0</v>
      </c>
      <c r="P38" s="44"/>
      <c r="Q38" s="45">
        <f>Q27</f>
        <v>212479324</v>
      </c>
      <c r="R38" s="44"/>
      <c r="S38" s="45"/>
      <c r="T38" s="44"/>
      <c r="U38" s="45">
        <f>U27</f>
        <v>1648139161208</v>
      </c>
      <c r="V38" s="44"/>
      <c r="W38" s="45">
        <f>W27</f>
        <v>2061942543525</v>
      </c>
      <c r="X38" s="16"/>
      <c r="Y38" s="88">
        <f>Y27</f>
        <v>83.410155578967888</v>
      </c>
    </row>
    <row r="39" spans="1:25" ht="40.5" customHeight="1" x14ac:dyDescent="0.2">
      <c r="A39" s="37" t="s">
        <v>103</v>
      </c>
      <c r="B39" s="77"/>
      <c r="C39" s="38">
        <v>147597</v>
      </c>
      <c r="D39" s="39"/>
      <c r="E39" s="38">
        <v>23406879682</v>
      </c>
      <c r="F39" s="39"/>
      <c r="G39" s="38">
        <v>21192194079</v>
      </c>
      <c r="H39" s="39"/>
      <c r="I39" s="38">
        <v>0</v>
      </c>
      <c r="J39" s="39"/>
      <c r="K39" s="38">
        <v>0</v>
      </c>
      <c r="L39" s="39"/>
      <c r="M39" s="38">
        <v>0</v>
      </c>
      <c r="N39" s="39"/>
      <c r="O39" s="38">
        <v>0</v>
      </c>
      <c r="P39" s="39"/>
      <c r="Q39" s="38">
        <v>147597</v>
      </c>
      <c r="R39" s="39"/>
      <c r="S39" s="38">
        <v>144700</v>
      </c>
      <c r="T39" s="39"/>
      <c r="U39" s="38">
        <v>23406879682</v>
      </c>
      <c r="V39" s="39"/>
      <c r="W39" s="38">
        <v>21192194079</v>
      </c>
      <c r="X39" s="13"/>
      <c r="Y39" s="86">
        <f>W39/$AA$11*100</f>
        <v>0.85727131958157832</v>
      </c>
    </row>
    <row r="40" spans="1:25" ht="40.5" customHeight="1" x14ac:dyDescent="0.2">
      <c r="A40" s="37" t="s">
        <v>102</v>
      </c>
      <c r="B40" s="77"/>
      <c r="C40" s="38">
        <v>400000</v>
      </c>
      <c r="D40" s="39"/>
      <c r="E40" s="38">
        <v>23099336226</v>
      </c>
      <c r="F40" s="39"/>
      <c r="G40" s="38">
        <v>20917051600</v>
      </c>
      <c r="H40" s="39"/>
      <c r="I40" s="38">
        <v>0</v>
      </c>
      <c r="J40" s="39"/>
      <c r="K40" s="38">
        <v>0</v>
      </c>
      <c r="L40" s="39"/>
      <c r="M40" s="38">
        <v>0</v>
      </c>
      <c r="N40" s="39"/>
      <c r="O40" s="38">
        <v>0</v>
      </c>
      <c r="P40" s="39"/>
      <c r="Q40" s="38">
        <v>400000</v>
      </c>
      <c r="R40" s="39"/>
      <c r="S40" s="38">
        <v>52700</v>
      </c>
      <c r="T40" s="39"/>
      <c r="U40" s="38">
        <v>23099336226</v>
      </c>
      <c r="V40" s="39"/>
      <c r="W40" s="38">
        <v>20917051600</v>
      </c>
      <c r="X40" s="13"/>
      <c r="Y40" s="86">
        <f t="shared" ref="Y40:Y53" si="1">W40/$AA$11*100</f>
        <v>0.84614119519870434</v>
      </c>
    </row>
    <row r="41" spans="1:25" ht="40.5" customHeight="1" x14ac:dyDescent="0.2">
      <c r="A41" s="37" t="s">
        <v>29</v>
      </c>
      <c r="B41" s="77"/>
      <c r="C41" s="38">
        <v>1200000</v>
      </c>
      <c r="D41" s="39"/>
      <c r="E41" s="38">
        <v>19657750724</v>
      </c>
      <c r="F41" s="39"/>
      <c r="G41" s="38">
        <v>20766226560</v>
      </c>
      <c r="H41" s="39"/>
      <c r="I41" s="38">
        <v>0</v>
      </c>
      <c r="J41" s="39"/>
      <c r="K41" s="38">
        <v>0</v>
      </c>
      <c r="L41" s="39"/>
      <c r="M41" s="38">
        <v>0</v>
      </c>
      <c r="N41" s="39"/>
      <c r="O41" s="38">
        <v>0</v>
      </c>
      <c r="P41" s="39"/>
      <c r="Q41" s="38">
        <v>1200000</v>
      </c>
      <c r="R41" s="39"/>
      <c r="S41" s="38">
        <v>17440</v>
      </c>
      <c r="T41" s="39"/>
      <c r="U41" s="38">
        <v>19657750724</v>
      </c>
      <c r="V41" s="39"/>
      <c r="W41" s="38">
        <v>20766226560</v>
      </c>
      <c r="X41" s="13"/>
      <c r="Y41" s="86">
        <f t="shared" si="1"/>
        <v>0.84003998733958651</v>
      </c>
    </row>
    <row r="42" spans="1:25" ht="40.5" customHeight="1" x14ac:dyDescent="0.2">
      <c r="A42" s="37" t="s">
        <v>20</v>
      </c>
      <c r="C42" s="38">
        <v>2318545</v>
      </c>
      <c r="D42" s="39"/>
      <c r="E42" s="38">
        <v>17152112059</v>
      </c>
      <c r="F42" s="39"/>
      <c r="G42" s="38">
        <v>18865105706</v>
      </c>
      <c r="H42" s="39"/>
      <c r="I42" s="38">
        <v>826412</v>
      </c>
      <c r="J42" s="39"/>
      <c r="K42" s="38">
        <v>0</v>
      </c>
      <c r="L42" s="39"/>
      <c r="M42" s="38">
        <v>0</v>
      </c>
      <c r="N42" s="39"/>
      <c r="O42" s="38">
        <v>0</v>
      </c>
      <c r="P42" s="39"/>
      <c r="Q42" s="38">
        <v>3144957</v>
      </c>
      <c r="R42" s="39"/>
      <c r="S42" s="38">
        <v>6045</v>
      </c>
      <c r="T42" s="39"/>
      <c r="U42" s="38">
        <v>17152112059</v>
      </c>
      <c r="V42" s="39"/>
      <c r="W42" s="38">
        <v>18864307986</v>
      </c>
      <c r="X42" s="13"/>
      <c r="Y42" s="86">
        <f t="shared" si="1"/>
        <v>0.76310315675037588</v>
      </c>
    </row>
    <row r="43" spans="1:25" ht="40.5" customHeight="1" x14ac:dyDescent="0.2">
      <c r="A43" s="37" t="s">
        <v>105</v>
      </c>
      <c r="B43" s="77"/>
      <c r="C43" s="38">
        <v>326585</v>
      </c>
      <c r="D43" s="39"/>
      <c r="E43" s="38">
        <v>20980355372</v>
      </c>
      <c r="F43" s="39"/>
      <c r="G43" s="38">
        <v>16024791623</v>
      </c>
      <c r="H43" s="39"/>
      <c r="I43" s="38">
        <v>0</v>
      </c>
      <c r="J43" s="39"/>
      <c r="K43" s="38">
        <v>0</v>
      </c>
      <c r="L43" s="39"/>
      <c r="M43" s="38">
        <v>0</v>
      </c>
      <c r="N43" s="39"/>
      <c r="O43" s="38">
        <v>0</v>
      </c>
      <c r="P43" s="39"/>
      <c r="Q43" s="38">
        <v>326585</v>
      </c>
      <c r="R43" s="39"/>
      <c r="S43" s="38">
        <v>49450</v>
      </c>
      <c r="T43" s="39"/>
      <c r="U43" s="38">
        <v>20980355372</v>
      </c>
      <c r="V43" s="39"/>
      <c r="W43" s="38">
        <v>16024791623</v>
      </c>
      <c r="X43" s="13"/>
      <c r="Y43" s="86">
        <f t="shared" si="1"/>
        <v>0.64823841313731834</v>
      </c>
    </row>
    <row r="44" spans="1:25" ht="40.5" customHeight="1" x14ac:dyDescent="0.2">
      <c r="A44" s="37" t="s">
        <v>106</v>
      </c>
      <c r="B44" s="77"/>
      <c r="C44" s="38">
        <v>138131</v>
      </c>
      <c r="D44" s="39"/>
      <c r="E44" s="38">
        <v>12015849482</v>
      </c>
      <c r="F44" s="39"/>
      <c r="G44" s="38">
        <v>13707695369</v>
      </c>
      <c r="H44" s="39"/>
      <c r="I44" s="38">
        <v>0</v>
      </c>
      <c r="J44" s="39"/>
      <c r="K44" s="38">
        <v>0</v>
      </c>
      <c r="L44" s="39"/>
      <c r="M44" s="38">
        <v>0</v>
      </c>
      <c r="N44" s="39"/>
      <c r="O44" s="38">
        <v>0</v>
      </c>
      <c r="P44" s="39"/>
      <c r="Q44" s="38">
        <v>138131</v>
      </c>
      <c r="R44" s="39"/>
      <c r="S44" s="38">
        <v>100010</v>
      </c>
      <c r="T44" s="39"/>
      <c r="U44" s="38">
        <v>12015849482</v>
      </c>
      <c r="V44" s="39"/>
      <c r="W44" s="38">
        <v>13707695369</v>
      </c>
      <c r="X44" s="13"/>
      <c r="Y44" s="86">
        <f t="shared" si="1"/>
        <v>0.55450672325852102</v>
      </c>
    </row>
    <row r="45" spans="1:25" ht="40.5" customHeight="1" x14ac:dyDescent="0.2">
      <c r="A45" s="37" t="s">
        <v>31</v>
      </c>
      <c r="C45" s="38">
        <v>1043418</v>
      </c>
      <c r="D45" s="39"/>
      <c r="E45" s="38">
        <v>10440977897</v>
      </c>
      <c r="F45" s="39"/>
      <c r="G45" s="38">
        <v>12724480736</v>
      </c>
      <c r="H45" s="39"/>
      <c r="I45" s="38">
        <v>0</v>
      </c>
      <c r="J45" s="39"/>
      <c r="K45" s="38">
        <v>0</v>
      </c>
      <c r="L45" s="39"/>
      <c r="M45" s="38">
        <v>0</v>
      </c>
      <c r="N45" s="39"/>
      <c r="O45" s="38">
        <v>0</v>
      </c>
      <c r="P45" s="39"/>
      <c r="Q45" s="38">
        <v>1043418</v>
      </c>
      <c r="R45" s="39"/>
      <c r="S45" s="38">
        <v>12290</v>
      </c>
      <c r="T45" s="39"/>
      <c r="U45" s="38">
        <v>10440977897</v>
      </c>
      <c r="V45" s="39"/>
      <c r="W45" s="38">
        <v>12724480736</v>
      </c>
      <c r="X45" s="13"/>
      <c r="Y45" s="86">
        <f t="shared" si="1"/>
        <v>0.5147335075772308</v>
      </c>
    </row>
    <row r="46" spans="1:25" ht="40.5" customHeight="1" x14ac:dyDescent="0.2">
      <c r="A46" s="37" t="s">
        <v>15</v>
      </c>
      <c r="B46" s="77"/>
      <c r="C46" s="38">
        <v>2983927</v>
      </c>
      <c r="D46" s="39"/>
      <c r="E46" s="38">
        <v>15214011271</v>
      </c>
      <c r="F46" s="39"/>
      <c r="G46" s="38">
        <v>12169139714</v>
      </c>
      <c r="H46" s="39"/>
      <c r="I46" s="38">
        <v>0</v>
      </c>
      <c r="J46" s="39"/>
      <c r="K46" s="38">
        <v>0</v>
      </c>
      <c r="L46" s="39"/>
      <c r="M46" s="38">
        <v>0</v>
      </c>
      <c r="N46" s="39"/>
      <c r="O46" s="38">
        <v>0</v>
      </c>
      <c r="P46" s="39"/>
      <c r="Q46" s="38">
        <v>2983927</v>
      </c>
      <c r="R46" s="39"/>
      <c r="S46" s="38">
        <v>4110</v>
      </c>
      <c r="T46" s="39"/>
      <c r="U46" s="38">
        <v>15214011271</v>
      </c>
      <c r="V46" s="39"/>
      <c r="W46" s="38">
        <v>12169139714</v>
      </c>
      <c r="X46" s="13"/>
      <c r="Y46" s="86">
        <f t="shared" si="1"/>
        <v>0.49226872979287278</v>
      </c>
    </row>
    <row r="47" spans="1:25" ht="40.5" customHeight="1" x14ac:dyDescent="0.2">
      <c r="A47" s="37" t="s">
        <v>32</v>
      </c>
      <c r="B47" s="77"/>
      <c r="C47" s="38">
        <v>1761676</v>
      </c>
      <c r="D47" s="39"/>
      <c r="E47" s="38">
        <v>15412654051</v>
      </c>
      <c r="F47" s="39"/>
      <c r="G47" s="38">
        <v>10855441698</v>
      </c>
      <c r="H47" s="39"/>
      <c r="I47" s="38">
        <v>0</v>
      </c>
      <c r="J47" s="39"/>
      <c r="K47" s="38">
        <v>0</v>
      </c>
      <c r="L47" s="39"/>
      <c r="M47" s="38">
        <v>0</v>
      </c>
      <c r="N47" s="39"/>
      <c r="O47" s="38">
        <v>0</v>
      </c>
      <c r="P47" s="39"/>
      <c r="Q47" s="38">
        <v>1761676</v>
      </c>
      <c r="R47" s="39"/>
      <c r="S47" s="38">
        <v>6210</v>
      </c>
      <c r="T47" s="39"/>
      <c r="U47" s="38">
        <v>15412654051</v>
      </c>
      <c r="V47" s="39"/>
      <c r="W47" s="38">
        <v>10855441698</v>
      </c>
      <c r="X47" s="13"/>
      <c r="Y47" s="86">
        <f t="shared" si="1"/>
        <v>0.43912672724656715</v>
      </c>
    </row>
    <row r="48" spans="1:25" ht="40.5" customHeight="1" x14ac:dyDescent="0.2">
      <c r="A48" s="37" t="s">
        <v>30</v>
      </c>
      <c r="B48" s="77"/>
      <c r="C48" s="38">
        <v>3114035</v>
      </c>
      <c r="D48" s="39"/>
      <c r="E48" s="38">
        <v>15357083836</v>
      </c>
      <c r="F48" s="39"/>
      <c r="G48" s="38">
        <v>10243229033</v>
      </c>
      <c r="H48" s="39"/>
      <c r="I48" s="38">
        <v>0</v>
      </c>
      <c r="J48" s="39"/>
      <c r="K48" s="38">
        <v>0</v>
      </c>
      <c r="L48" s="39"/>
      <c r="M48" s="38">
        <v>0</v>
      </c>
      <c r="N48" s="39"/>
      <c r="O48" s="38">
        <v>0</v>
      </c>
      <c r="P48" s="39"/>
      <c r="Q48" s="38">
        <v>3114035</v>
      </c>
      <c r="R48" s="39"/>
      <c r="S48" s="38">
        <v>3315</v>
      </c>
      <c r="T48" s="39"/>
      <c r="U48" s="38">
        <v>15357083836</v>
      </c>
      <c r="V48" s="39"/>
      <c r="W48" s="38">
        <v>10243229033</v>
      </c>
      <c r="X48" s="13"/>
      <c r="Y48" s="86">
        <f t="shared" si="1"/>
        <v>0.41436136518765804</v>
      </c>
    </row>
    <row r="49" spans="1:25" ht="40.5" customHeight="1" x14ac:dyDescent="0.2">
      <c r="A49" s="37" t="s">
        <v>108</v>
      </c>
      <c r="B49" s="77"/>
      <c r="C49" s="38">
        <v>392907</v>
      </c>
      <c r="D49" s="39"/>
      <c r="E49" s="38">
        <v>6528136794</v>
      </c>
      <c r="F49" s="39"/>
      <c r="G49" s="38">
        <v>8343214338</v>
      </c>
      <c r="H49" s="39"/>
      <c r="I49" s="38">
        <v>0</v>
      </c>
      <c r="J49" s="39"/>
      <c r="K49" s="38">
        <v>0</v>
      </c>
      <c r="L49" s="39"/>
      <c r="M49" s="38">
        <v>0</v>
      </c>
      <c r="N49" s="39"/>
      <c r="O49" s="38">
        <v>0</v>
      </c>
      <c r="P49" s="39"/>
      <c r="Q49" s="38">
        <v>392907</v>
      </c>
      <c r="R49" s="39"/>
      <c r="S49" s="38">
        <v>20750</v>
      </c>
      <c r="T49" s="39"/>
      <c r="U49" s="38">
        <v>6528136794</v>
      </c>
      <c r="V49" s="39"/>
      <c r="W49" s="38">
        <v>8089798949</v>
      </c>
      <c r="X49" s="13"/>
      <c r="Y49" s="86">
        <f t="shared" si="1"/>
        <v>0.32725033539736936</v>
      </c>
    </row>
    <row r="50" spans="1:25" ht="40.5" customHeight="1" x14ac:dyDescent="0.2">
      <c r="A50" s="37" t="s">
        <v>23</v>
      </c>
      <c r="B50" s="77"/>
      <c r="C50" s="38">
        <v>198243</v>
      </c>
      <c r="D50" s="39"/>
      <c r="E50" s="38">
        <v>6663887337</v>
      </c>
      <c r="F50" s="39"/>
      <c r="G50" s="38">
        <v>7451396831</v>
      </c>
      <c r="H50" s="39"/>
      <c r="I50" s="38">
        <v>0</v>
      </c>
      <c r="J50" s="39"/>
      <c r="K50" s="38">
        <v>0</v>
      </c>
      <c r="L50" s="39"/>
      <c r="M50" s="38">
        <v>0</v>
      </c>
      <c r="N50" s="39"/>
      <c r="O50" s="38">
        <v>0</v>
      </c>
      <c r="P50" s="39"/>
      <c r="Q50" s="38">
        <v>198243</v>
      </c>
      <c r="R50" s="39"/>
      <c r="S50" s="38">
        <v>37880</v>
      </c>
      <c r="T50" s="39"/>
      <c r="U50" s="38">
        <v>6663887337</v>
      </c>
      <c r="V50" s="39"/>
      <c r="W50" s="38">
        <v>7451396831</v>
      </c>
      <c r="X50" s="13"/>
      <c r="Y50" s="86">
        <f t="shared" si="1"/>
        <v>0.3014255517963238</v>
      </c>
    </row>
    <row r="51" spans="1:25" ht="40.5" customHeight="1" x14ac:dyDescent="0.2">
      <c r="A51" s="37" t="s">
        <v>109</v>
      </c>
      <c r="B51" s="77"/>
      <c r="C51" s="38">
        <v>750000</v>
      </c>
      <c r="D51" s="39"/>
      <c r="E51" s="38">
        <v>6091062303</v>
      </c>
      <c r="F51" s="39"/>
      <c r="G51" s="38">
        <v>6556424025</v>
      </c>
      <c r="H51" s="39"/>
      <c r="I51" s="38">
        <v>0</v>
      </c>
      <c r="J51" s="39"/>
      <c r="K51" s="38">
        <v>0</v>
      </c>
      <c r="L51" s="39"/>
      <c r="M51" s="38">
        <v>0</v>
      </c>
      <c r="N51" s="39"/>
      <c r="O51" s="38">
        <v>0</v>
      </c>
      <c r="P51" s="39"/>
      <c r="Q51" s="38">
        <v>750000</v>
      </c>
      <c r="R51" s="39"/>
      <c r="S51" s="38">
        <v>8810</v>
      </c>
      <c r="T51" s="39"/>
      <c r="U51" s="38">
        <v>6091062303</v>
      </c>
      <c r="V51" s="39"/>
      <c r="W51" s="38">
        <v>6556424025</v>
      </c>
      <c r="X51" s="13"/>
      <c r="Y51" s="86">
        <f t="shared" si="1"/>
        <v>0.26522191400737372</v>
      </c>
    </row>
    <row r="52" spans="1:25" ht="40.5" customHeight="1" x14ac:dyDescent="0.2">
      <c r="A52" s="37" t="s">
        <v>19</v>
      </c>
      <c r="B52" s="77"/>
      <c r="C52" s="38">
        <v>1600000</v>
      </c>
      <c r="D52" s="39"/>
      <c r="E52" s="38">
        <v>4831452247</v>
      </c>
      <c r="F52" s="39"/>
      <c r="G52" s="38">
        <v>2632293856</v>
      </c>
      <c r="H52" s="39"/>
      <c r="I52" s="38">
        <v>0</v>
      </c>
      <c r="J52" s="39"/>
      <c r="K52" s="38">
        <v>0</v>
      </c>
      <c r="L52" s="39"/>
      <c r="M52" s="38">
        <v>0</v>
      </c>
      <c r="N52" s="39"/>
      <c r="O52" s="38">
        <v>0</v>
      </c>
      <c r="P52" s="39"/>
      <c r="Q52" s="38">
        <v>1600000</v>
      </c>
      <c r="R52" s="39"/>
      <c r="S52" s="38">
        <v>1658</v>
      </c>
      <c r="T52" s="39"/>
      <c r="U52" s="38">
        <v>4831452247</v>
      </c>
      <c r="V52" s="39"/>
      <c r="W52" s="38">
        <v>2632293856</v>
      </c>
      <c r="X52" s="13"/>
      <c r="Y52" s="86">
        <f t="shared" si="1"/>
        <v>0.10648213295176104</v>
      </c>
    </row>
    <row r="53" spans="1:25" ht="40.5" customHeight="1" thickBot="1" x14ac:dyDescent="0.25">
      <c r="A53" s="37" t="s">
        <v>21</v>
      </c>
      <c r="B53" s="77"/>
      <c r="C53" s="38">
        <v>375619</v>
      </c>
      <c r="D53" s="39"/>
      <c r="E53" s="38">
        <v>1457014160</v>
      </c>
      <c r="F53" s="39"/>
      <c r="G53" s="38">
        <v>1549378188</v>
      </c>
      <c r="H53" s="39"/>
      <c r="I53" s="38">
        <v>0</v>
      </c>
      <c r="J53" s="39"/>
      <c r="K53" s="38">
        <v>0</v>
      </c>
      <c r="L53" s="39"/>
      <c r="M53" s="38">
        <v>0</v>
      </c>
      <c r="N53" s="39"/>
      <c r="O53" s="38">
        <v>0</v>
      </c>
      <c r="P53" s="39"/>
      <c r="Q53" s="38">
        <v>375619</v>
      </c>
      <c r="R53" s="39"/>
      <c r="S53" s="38">
        <v>4157</v>
      </c>
      <c r="T53" s="39"/>
      <c r="U53" s="38">
        <v>1457014160</v>
      </c>
      <c r="V53" s="39"/>
      <c r="W53" s="38">
        <v>1549378188</v>
      </c>
      <c r="X53" s="13"/>
      <c r="Y53" s="86">
        <f t="shared" si="1"/>
        <v>6.2675788962968507E-2</v>
      </c>
    </row>
    <row r="54" spans="1:25" ht="40.5" customHeight="1" thickBot="1" x14ac:dyDescent="0.25">
      <c r="A54" s="37"/>
      <c r="B54" s="77"/>
      <c r="C54" s="46">
        <f>SUM(C38:C53)</f>
        <v>229230007</v>
      </c>
      <c r="D54" s="44"/>
      <c r="E54" s="46">
        <f>SUM(E38:E53)</f>
        <v>1846447724649</v>
      </c>
      <c r="F54" s="44"/>
      <c r="G54" s="46">
        <f>SUM(G38:G53)</f>
        <v>2254918884140</v>
      </c>
      <c r="H54" s="44"/>
      <c r="I54" s="46">
        <f>SUM(I38:I53)</f>
        <v>826412</v>
      </c>
      <c r="J54" s="44"/>
      <c r="K54" s="46">
        <f>SUM(K38:K53)</f>
        <v>0</v>
      </c>
      <c r="L54" s="44"/>
      <c r="M54" s="46">
        <f>SUM(M38:M53)</f>
        <v>0</v>
      </c>
      <c r="N54" s="44"/>
      <c r="O54" s="46">
        <f>SUM(O38:O53)</f>
        <v>0</v>
      </c>
      <c r="P54" s="44"/>
      <c r="Q54" s="46">
        <f>SUM(Q38:Q53)</f>
        <v>230056419</v>
      </c>
      <c r="R54" s="44"/>
      <c r="S54" s="45"/>
      <c r="T54" s="44"/>
      <c r="U54" s="46">
        <f>SUM(U38:U53)</f>
        <v>1846447724649</v>
      </c>
      <c r="V54" s="44"/>
      <c r="W54" s="46">
        <f>SUM(W38:W53)</f>
        <v>2245686393772</v>
      </c>
      <c r="X54" s="16"/>
      <c r="Y54" s="112">
        <f>SUM(Y38:Y53)</f>
        <v>90.84300242715409</v>
      </c>
    </row>
    <row r="55" spans="1:25" ht="19.5" thickTop="1" x14ac:dyDescent="0.2">
      <c r="C55" s="40"/>
    </row>
    <row r="56" spans="1:25" ht="22.5" hidden="1" x14ac:dyDescent="0.2">
      <c r="C56" s="38"/>
      <c r="D56" s="38"/>
      <c r="E56" s="38">
        <v>1846447724649</v>
      </c>
      <c r="F56" s="38"/>
      <c r="G56" s="38">
        <v>2254918884140</v>
      </c>
      <c r="H56" s="38"/>
      <c r="I56" s="38">
        <v>826412</v>
      </c>
      <c r="J56" s="38"/>
      <c r="K56" s="38">
        <v>0</v>
      </c>
      <c r="L56" s="38"/>
      <c r="M56" s="38">
        <v>0</v>
      </c>
      <c r="N56" s="38"/>
      <c r="O56" s="38">
        <v>0</v>
      </c>
      <c r="P56" s="38"/>
      <c r="Q56" s="38">
        <f>C54+I54+M54</f>
        <v>230056419</v>
      </c>
      <c r="U56" s="38">
        <v>1846447724649</v>
      </c>
      <c r="V56" s="38"/>
      <c r="W56" s="38">
        <v>399238669123</v>
      </c>
      <c r="Y56" s="86">
        <v>90.84</v>
      </c>
    </row>
    <row r="57" spans="1:25" ht="22.5" hidden="1" x14ac:dyDescent="0.2">
      <c r="C57" s="38"/>
      <c r="D57" s="38"/>
      <c r="E57" s="38">
        <f>E56-E54</f>
        <v>0</v>
      </c>
      <c r="F57" s="38"/>
      <c r="G57" s="38">
        <f>G56-G54</f>
        <v>0</v>
      </c>
      <c r="H57" s="38"/>
      <c r="I57" s="38">
        <f>I56-I54</f>
        <v>0</v>
      </c>
      <c r="J57" s="38"/>
      <c r="K57" s="38">
        <f>K56-K54</f>
        <v>0</v>
      </c>
      <c r="L57" s="38"/>
      <c r="M57" s="38">
        <f>M56-M54</f>
        <v>0</v>
      </c>
      <c r="N57" s="38"/>
      <c r="O57" s="38">
        <f>O56-O54</f>
        <v>0</v>
      </c>
      <c r="P57" s="38"/>
      <c r="Q57" s="38">
        <f>Q56-Q54</f>
        <v>0</v>
      </c>
      <c r="U57" s="38">
        <f>U56-U54</f>
        <v>0</v>
      </c>
      <c r="V57" s="38"/>
      <c r="W57" s="38">
        <f>U56+W56</f>
        <v>2245686393772</v>
      </c>
      <c r="Y57" s="86">
        <f>Y56-Y54</f>
        <v>-3.0024271540867176E-3</v>
      </c>
    </row>
    <row r="58" spans="1:25" ht="22.5" hidden="1" x14ac:dyDescent="0.2"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>
        <f>W57-W54</f>
        <v>0</v>
      </c>
      <c r="X58" s="12"/>
      <c r="Y58" s="12"/>
    </row>
    <row r="59" spans="1:25" ht="22.5" x14ac:dyDescent="0.2"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12"/>
      <c r="Y59" s="12"/>
    </row>
    <row r="62" spans="1:25" x14ac:dyDescent="0.2">
      <c r="Y62" s="116"/>
    </row>
    <row r="63" spans="1:25" x14ac:dyDescent="0.2">
      <c r="Y63" s="116"/>
    </row>
    <row r="64" spans="1:25" x14ac:dyDescent="0.2">
      <c r="Y64" s="116"/>
    </row>
    <row r="65" spans="25:25" x14ac:dyDescent="0.2">
      <c r="Y65" s="116"/>
    </row>
  </sheetData>
  <sortState xmlns:xlrd2="http://schemas.microsoft.com/office/spreadsheetml/2017/richdata2" ref="A11:Y53">
    <sortCondition descending="1" ref="W11:W53"/>
  </sortState>
  <mergeCells count="39">
    <mergeCell ref="A1:Y1"/>
    <mergeCell ref="A2:Y2"/>
    <mergeCell ref="A3:Y3"/>
    <mergeCell ref="C9:C10"/>
    <mergeCell ref="E9:E10"/>
    <mergeCell ref="G9:G10"/>
    <mergeCell ref="Q9:Q10"/>
    <mergeCell ref="S9:S10"/>
    <mergeCell ref="U9:U10"/>
    <mergeCell ref="W9:W10"/>
    <mergeCell ref="Y9:Y10"/>
    <mergeCell ref="A5:Y5"/>
    <mergeCell ref="A6:Y6"/>
    <mergeCell ref="C8:G8"/>
    <mergeCell ref="I8:O8"/>
    <mergeCell ref="Q8:Y8"/>
    <mergeCell ref="C35:G35"/>
    <mergeCell ref="I35:O35"/>
    <mergeCell ref="Q35:Y35"/>
    <mergeCell ref="A9:A10"/>
    <mergeCell ref="C7:Y7"/>
    <mergeCell ref="I9:K9"/>
    <mergeCell ref="M9:O9"/>
    <mergeCell ref="Y36:Y37"/>
    <mergeCell ref="A29:Y29"/>
    <mergeCell ref="A30:Y30"/>
    <mergeCell ref="A31:Y31"/>
    <mergeCell ref="A33:Y33"/>
    <mergeCell ref="C34:Y34"/>
    <mergeCell ref="M36:O36"/>
    <mergeCell ref="Q36:Q37"/>
    <mergeCell ref="S36:S37"/>
    <mergeCell ref="U36:U37"/>
    <mergeCell ref="W36:W37"/>
    <mergeCell ref="A36:A37"/>
    <mergeCell ref="C36:C37"/>
    <mergeCell ref="E36:E37"/>
    <mergeCell ref="G36:G37"/>
    <mergeCell ref="I36:K36"/>
  </mergeCells>
  <pageMargins left="0.39" right="0.39" top="0.39" bottom="0.39" header="0" footer="0"/>
  <pageSetup paperSize="9" scale="46" fitToHeight="0" orientation="landscape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4"/>
  <sheetViews>
    <sheetView rightToLeft="1" view="pageBreakPreview" zoomScale="80" zoomScaleNormal="100" zoomScaleSheetLayoutView="80" workbookViewId="0">
      <selection sqref="A1:U1"/>
    </sheetView>
  </sheetViews>
  <sheetFormatPr defaultColWidth="9.140625" defaultRowHeight="15.75" x14ac:dyDescent="0.4"/>
  <cols>
    <col min="1" max="1" width="34.5703125" style="19" bestFit="1" customWidth="1"/>
    <col min="2" max="2" width="1.42578125" style="19" customWidth="1"/>
    <col min="3" max="3" width="17" style="19" customWidth="1"/>
    <col min="4" max="4" width="1.42578125" style="19" customWidth="1"/>
    <col min="5" max="5" width="17.42578125" style="19" customWidth="1"/>
    <col min="6" max="6" width="1.42578125" style="19" customWidth="1"/>
    <col min="7" max="7" width="18.7109375" style="19" customWidth="1"/>
    <col min="8" max="8" width="1.42578125" style="19" customWidth="1"/>
    <col min="9" max="9" width="18.140625" style="19" customWidth="1"/>
    <col min="10" max="10" width="1.42578125" style="19" customWidth="1"/>
    <col min="11" max="11" width="18.42578125" style="19" customWidth="1"/>
    <col min="12" max="12" width="1.42578125" style="19" customWidth="1"/>
    <col min="13" max="13" width="18" style="19" customWidth="1"/>
    <col min="14" max="14" width="1.42578125" style="19" customWidth="1"/>
    <col min="15" max="15" width="18.7109375" style="19" customWidth="1"/>
    <col min="16" max="16" width="1.42578125" style="19" customWidth="1"/>
    <col min="17" max="17" width="15.140625" style="19" customWidth="1"/>
    <col min="18" max="18" width="1.42578125" style="19" customWidth="1"/>
    <col min="19" max="19" width="16.7109375" style="19" customWidth="1"/>
    <col min="20" max="20" width="1.42578125" style="19" customWidth="1"/>
    <col min="21" max="21" width="18" style="19" customWidth="1"/>
    <col min="22" max="22" width="1.42578125" style="19" customWidth="1"/>
    <col min="23" max="16384" width="9.140625" style="19"/>
  </cols>
  <sheetData>
    <row r="1" spans="1:22" ht="39" customHeight="1" x14ac:dyDescent="0.4">
      <c r="A1" s="122" t="str">
        <f>سهام!A1</f>
        <v>صندوق سرمایه گذاری بخشی افق دماوند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6"/>
    </row>
    <row r="2" spans="1:22" ht="39" customHeight="1" x14ac:dyDescent="0.4">
      <c r="A2" s="122" t="str">
        <f>سهام!A2</f>
        <v>صورت وضعیت پرتفوی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6"/>
    </row>
    <row r="3" spans="1:22" ht="39" customHeight="1" x14ac:dyDescent="0.4">
      <c r="A3" s="122" t="str">
        <f>سهام!A3</f>
        <v>به تاریخ 31 فروردین 1405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6"/>
    </row>
    <row r="4" spans="1:22" ht="39" customHeight="1" x14ac:dyDescent="0.4"/>
    <row r="5" spans="1:22" ht="39" customHeight="1" x14ac:dyDescent="0.4">
      <c r="A5" s="130" t="s">
        <v>82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20"/>
    </row>
    <row r="6" spans="1:22" ht="39" customHeight="1" x14ac:dyDescent="0.85">
      <c r="A6" s="20"/>
      <c r="B6" s="20"/>
      <c r="C6" s="129" t="s">
        <v>80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20"/>
    </row>
    <row r="7" spans="1:22" ht="39" customHeight="1" thickBot="1" x14ac:dyDescent="0.9">
      <c r="C7" s="127" t="str">
        <f>سهام!C8</f>
        <v>1404/12/29</v>
      </c>
      <c r="D7" s="128"/>
      <c r="E7" s="128"/>
      <c r="F7" s="128"/>
      <c r="G7" s="128"/>
      <c r="H7" s="128"/>
      <c r="I7" s="128"/>
      <c r="J7" s="128"/>
      <c r="K7" s="128"/>
      <c r="L7" s="23"/>
      <c r="M7" s="128" t="str">
        <f>سهام!Q8</f>
        <v>1405/01/31</v>
      </c>
      <c r="N7" s="128"/>
      <c r="O7" s="128"/>
      <c r="P7" s="128"/>
      <c r="Q7" s="128"/>
      <c r="R7" s="128"/>
      <c r="S7" s="128"/>
      <c r="T7" s="128"/>
      <c r="U7" s="128"/>
    </row>
    <row r="8" spans="1:22" ht="39" customHeight="1" thickBot="1" x14ac:dyDescent="0.7">
      <c r="A8" s="27" t="s">
        <v>81</v>
      </c>
      <c r="B8" s="22"/>
      <c r="C8" s="27" t="s">
        <v>38</v>
      </c>
      <c r="D8" s="22"/>
      <c r="E8" s="27" t="s">
        <v>39</v>
      </c>
      <c r="F8" s="22"/>
      <c r="G8" s="27" t="s">
        <v>40</v>
      </c>
      <c r="H8" s="22"/>
      <c r="I8" s="27" t="s">
        <v>36</v>
      </c>
      <c r="J8" s="22"/>
      <c r="K8" s="27" t="s">
        <v>37</v>
      </c>
      <c r="L8" s="22"/>
      <c r="M8" s="27" t="s">
        <v>38</v>
      </c>
      <c r="N8" s="22"/>
      <c r="O8" s="27" t="s">
        <v>39</v>
      </c>
      <c r="P8" s="22"/>
      <c r="Q8" s="27" t="s">
        <v>40</v>
      </c>
      <c r="R8" s="22"/>
      <c r="S8" s="27" t="s">
        <v>36</v>
      </c>
      <c r="T8" s="22"/>
      <c r="U8" s="27" t="s">
        <v>37</v>
      </c>
    </row>
    <row r="9" spans="1:22" ht="39" customHeight="1" x14ac:dyDescent="0.55000000000000004">
      <c r="A9" s="7" t="s">
        <v>110</v>
      </c>
      <c r="B9" s="21"/>
      <c r="C9" s="24" t="s">
        <v>41</v>
      </c>
      <c r="D9" s="24"/>
      <c r="E9" s="24" t="s">
        <v>42</v>
      </c>
      <c r="F9" s="24"/>
      <c r="G9" s="25">
        <v>1012000</v>
      </c>
      <c r="H9" s="24"/>
      <c r="I9" s="25">
        <v>10000</v>
      </c>
      <c r="J9" s="24"/>
      <c r="K9" s="24" t="s">
        <v>152</v>
      </c>
      <c r="L9" s="24"/>
      <c r="M9" s="24" t="s">
        <v>41</v>
      </c>
      <c r="N9" s="24"/>
      <c r="O9" s="24" t="s">
        <v>42</v>
      </c>
      <c r="P9" s="24"/>
      <c r="Q9" s="25">
        <v>1012000</v>
      </c>
      <c r="R9" s="24"/>
      <c r="S9" s="25">
        <v>10000</v>
      </c>
      <c r="T9" s="24"/>
      <c r="U9" s="24" t="s">
        <v>152</v>
      </c>
    </row>
    <row r="10" spans="1:22" ht="21.75" customHeight="1" x14ac:dyDescent="0.4"/>
    <row r="11" spans="1:22" ht="21.75" customHeight="1" x14ac:dyDescent="0.4"/>
    <row r="12" spans="1:22" ht="21.75" customHeight="1" x14ac:dyDescent="0.4"/>
    <row r="13" spans="1:22" ht="21.75" customHeight="1" x14ac:dyDescent="0.4"/>
    <row r="14" spans="1:22" ht="21.75" customHeight="1" x14ac:dyDescent="0.4"/>
    <row r="15" spans="1:22" ht="21.75" customHeight="1" x14ac:dyDescent="0.4"/>
    <row r="16" spans="1:22" ht="21.75" customHeight="1" x14ac:dyDescent="0.4"/>
    <row r="17" ht="21.75" customHeight="1" x14ac:dyDescent="0.4"/>
    <row r="18" ht="21.75" customHeight="1" x14ac:dyDescent="0.4"/>
    <row r="19" ht="21.75" customHeight="1" x14ac:dyDescent="0.4"/>
    <row r="20" ht="21.75" customHeight="1" x14ac:dyDescent="0.4"/>
    <row r="21" ht="21.75" customHeight="1" x14ac:dyDescent="0.4"/>
    <row r="22" ht="21.75" customHeight="1" x14ac:dyDescent="0.4"/>
    <row r="23" ht="21.75" customHeight="1" x14ac:dyDescent="0.4"/>
    <row r="24" ht="21.75" customHeight="1" x14ac:dyDescent="0.4"/>
    <row r="25" ht="21.75" customHeight="1" x14ac:dyDescent="0.4"/>
    <row r="26" ht="21.75" customHeight="1" x14ac:dyDescent="0.4"/>
    <row r="27" ht="21.75" customHeight="1" x14ac:dyDescent="0.4"/>
    <row r="28" ht="21.75" customHeight="1" x14ac:dyDescent="0.4"/>
    <row r="29" ht="21.75" customHeight="1" x14ac:dyDescent="0.4"/>
    <row r="30" ht="21.75" customHeight="1" x14ac:dyDescent="0.4"/>
    <row r="31" ht="21.75" customHeight="1" x14ac:dyDescent="0.4"/>
    <row r="32" ht="21.75" customHeight="1" x14ac:dyDescent="0.4"/>
    <row r="33" ht="21.75" customHeight="1" x14ac:dyDescent="0.4"/>
    <row r="34" ht="21.75" customHeight="1" x14ac:dyDescent="0.4"/>
    <row r="35" ht="21.75" customHeight="1" x14ac:dyDescent="0.4"/>
    <row r="36" ht="21.75" customHeight="1" x14ac:dyDescent="0.4"/>
    <row r="37" ht="21.75" customHeight="1" x14ac:dyDescent="0.4"/>
    <row r="38" ht="21.75" customHeight="1" x14ac:dyDescent="0.4"/>
    <row r="39" ht="21.75" customHeight="1" x14ac:dyDescent="0.4"/>
    <row r="40" ht="21.75" customHeight="1" x14ac:dyDescent="0.4"/>
    <row r="41" ht="21.75" customHeight="1" x14ac:dyDescent="0.4"/>
    <row r="42" ht="21.75" customHeight="1" x14ac:dyDescent="0.4"/>
    <row r="43" ht="21.75" customHeight="1" x14ac:dyDescent="0.4"/>
    <row r="44" ht="21.75" customHeight="1" x14ac:dyDescent="0.4"/>
    <row r="45" ht="21.75" customHeight="1" x14ac:dyDescent="0.4"/>
    <row r="46" ht="21.75" customHeight="1" x14ac:dyDescent="0.4"/>
    <row r="47" ht="21.75" customHeight="1" x14ac:dyDescent="0.4"/>
    <row r="48" ht="21.75" customHeight="1" x14ac:dyDescent="0.4"/>
    <row r="49" ht="21.75" customHeight="1" x14ac:dyDescent="0.4"/>
    <row r="50" ht="21.75" customHeight="1" x14ac:dyDescent="0.4"/>
    <row r="51" ht="21.75" customHeight="1" x14ac:dyDescent="0.4"/>
    <row r="52" ht="21.75" customHeight="1" x14ac:dyDescent="0.4"/>
    <row r="53" ht="21.75" customHeight="1" x14ac:dyDescent="0.4"/>
    <row r="54" ht="21.75" customHeight="1" x14ac:dyDescent="0.4"/>
  </sheetData>
  <sortState xmlns:xlrd2="http://schemas.microsoft.com/office/spreadsheetml/2017/richdata2" ref="A9:U9">
    <sortCondition descending="1" ref="G9"/>
  </sortState>
  <mergeCells count="7">
    <mergeCell ref="C7:K7"/>
    <mergeCell ref="M7:U7"/>
    <mergeCell ref="A5:U5"/>
    <mergeCell ref="C6:U6"/>
    <mergeCell ref="A1:U1"/>
    <mergeCell ref="A2:U2"/>
    <mergeCell ref="A3:U3"/>
  </mergeCells>
  <pageMargins left="0.39" right="0.39" top="0.39" bottom="0.39" header="0" footer="0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4F115-0365-4B8E-BA81-0792B316F3F9}">
  <sheetPr>
    <pageSetUpPr fitToPage="1"/>
  </sheetPr>
  <dimension ref="A1:AK24"/>
  <sheetViews>
    <sheetView rightToLeft="1" view="pageBreakPreview" topLeftCell="H10" zoomScaleNormal="100" zoomScaleSheetLayoutView="100" workbookViewId="0">
      <selection activeCell="H13" sqref="A13:XFD17"/>
    </sheetView>
  </sheetViews>
  <sheetFormatPr defaultRowHeight="12.75" x14ac:dyDescent="0.2"/>
  <cols>
    <col min="1" max="1" width="33" style="32" customWidth="1"/>
    <col min="2" max="2" width="1.42578125" style="32" customWidth="1"/>
    <col min="3" max="3" width="19.42578125" style="32" customWidth="1"/>
    <col min="4" max="4" width="1.42578125" style="32" customWidth="1"/>
    <col min="5" max="5" width="23.28515625" style="32" customWidth="1"/>
    <col min="6" max="6" width="1.42578125" style="32" customWidth="1"/>
    <col min="7" max="7" width="16" style="32" customWidth="1"/>
    <col min="8" max="8" width="1.42578125" style="32" customWidth="1"/>
    <col min="9" max="9" width="13.28515625" style="32" customWidth="1"/>
    <col min="10" max="10" width="1.42578125" style="32" customWidth="1"/>
    <col min="11" max="11" width="14" style="32" customWidth="1"/>
    <col min="12" max="12" width="1.42578125" style="32" customWidth="1"/>
    <col min="13" max="13" width="10.85546875" style="32" customWidth="1"/>
    <col min="14" max="14" width="1.42578125" style="32" customWidth="1"/>
    <col min="15" max="15" width="19.42578125" style="32" bestFit="1" customWidth="1"/>
    <col min="16" max="16" width="1.42578125" style="32" customWidth="1"/>
    <col min="17" max="17" width="23.140625" style="32" bestFit="1" customWidth="1"/>
    <col min="18" max="18" width="1.42578125" style="32" customWidth="1"/>
    <col min="19" max="19" width="10.28515625" style="32" customWidth="1"/>
    <col min="20" max="20" width="1.42578125" style="32" customWidth="1"/>
    <col min="21" max="21" width="18.42578125" style="32" customWidth="1"/>
    <col min="22" max="22" width="1.42578125" customWidth="1"/>
    <col min="23" max="23" width="9.7109375" customWidth="1"/>
    <col min="24" max="24" width="1.42578125" customWidth="1"/>
    <col min="25" max="25" width="14.7109375" style="5" bestFit="1" customWidth="1"/>
    <col min="26" max="26" width="1.5703125" customWidth="1"/>
    <col min="27" max="27" width="11.140625" customWidth="1"/>
    <col min="28" max="28" width="1.5703125" customWidth="1"/>
    <col min="29" max="29" width="13.85546875" customWidth="1"/>
    <col min="30" max="30" width="1.5703125" customWidth="1"/>
    <col min="31" max="31" width="19.42578125" bestFit="1" customWidth="1"/>
    <col min="32" max="32" width="1.5703125" customWidth="1"/>
    <col min="33" max="33" width="23" bestFit="1" customWidth="1"/>
    <col min="34" max="34" width="1.5703125" customWidth="1"/>
    <col min="35" max="35" width="17.7109375" customWidth="1"/>
    <col min="36" max="36" width="1.5703125" customWidth="1"/>
    <col min="37" max="37" width="21.140625" hidden="1" customWidth="1"/>
  </cols>
  <sheetData>
    <row r="1" spans="1:37" ht="40.5" customHeight="1" x14ac:dyDescent="0.2">
      <c r="A1" s="122" t="str">
        <f>سهام!A1</f>
        <v>صندوق سرمایه گذاری بخشی افق دماوند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</row>
    <row r="2" spans="1:37" ht="40.5" customHeight="1" x14ac:dyDescent="0.2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</row>
    <row r="3" spans="1:37" ht="40.5" customHeight="1" x14ac:dyDescent="0.2">
      <c r="A3" s="122" t="str">
        <f>سهام!A3</f>
        <v>به تاریخ 31 فروردین 1405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</row>
    <row r="4" spans="1:37" ht="40.5" customHeight="1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10"/>
      <c r="W4" s="10"/>
    </row>
    <row r="5" spans="1:37" ht="40.5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</row>
    <row r="6" spans="1:37" ht="40.5" customHeight="1" x14ac:dyDescent="0.2">
      <c r="A6" s="123" t="s">
        <v>122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</row>
    <row r="7" spans="1:37" ht="40.5" customHeight="1" thickBot="1" x14ac:dyDescent="0.4">
      <c r="A7" s="95"/>
      <c r="B7" s="95"/>
      <c r="C7" s="131" t="s">
        <v>111</v>
      </c>
      <c r="D7" s="131"/>
      <c r="E7" s="131"/>
      <c r="F7" s="131"/>
      <c r="G7" s="131"/>
      <c r="H7" s="131"/>
      <c r="I7" s="131"/>
      <c r="J7" s="131"/>
      <c r="K7" s="131"/>
      <c r="L7" s="95"/>
      <c r="M7" s="135" t="str">
        <f>سهام!C8</f>
        <v>1404/12/29</v>
      </c>
      <c r="N7" s="131"/>
      <c r="O7" s="131"/>
      <c r="P7" s="131"/>
      <c r="Q7" s="131"/>
      <c r="R7" s="9"/>
      <c r="S7" s="131" t="s">
        <v>1</v>
      </c>
      <c r="T7" s="131"/>
      <c r="U7" s="131"/>
      <c r="V7" s="131"/>
      <c r="W7" s="131"/>
      <c r="X7" s="131"/>
      <c r="Y7" s="131"/>
      <c r="Z7" s="9"/>
      <c r="AA7" s="131" t="str">
        <f>سهام!Q8</f>
        <v>1405/01/31</v>
      </c>
      <c r="AB7" s="131"/>
      <c r="AC7" s="131"/>
      <c r="AD7" s="131"/>
      <c r="AE7" s="131"/>
      <c r="AF7" s="131"/>
      <c r="AG7" s="131"/>
      <c r="AH7" s="131"/>
      <c r="AI7" s="131"/>
    </row>
    <row r="8" spans="1:37" ht="40.5" customHeight="1" thickBot="1" x14ac:dyDescent="0.4">
      <c r="A8" s="132" t="s">
        <v>112</v>
      </c>
      <c r="B8" s="9"/>
      <c r="C8" s="133" t="s">
        <v>113</v>
      </c>
      <c r="D8" s="9"/>
      <c r="E8" s="133" t="s">
        <v>114</v>
      </c>
      <c r="F8" s="9"/>
      <c r="G8" s="133" t="s">
        <v>115</v>
      </c>
      <c r="H8" s="9"/>
      <c r="I8" s="133" t="s">
        <v>116</v>
      </c>
      <c r="J8" s="9"/>
      <c r="K8" s="133" t="s">
        <v>117</v>
      </c>
      <c r="L8" s="9"/>
      <c r="M8" s="132" t="s">
        <v>5</v>
      </c>
      <c r="N8" s="9"/>
      <c r="O8" s="132" t="s">
        <v>6</v>
      </c>
      <c r="P8" s="9"/>
      <c r="Q8" s="132" t="s">
        <v>7</v>
      </c>
      <c r="R8" s="9"/>
      <c r="S8" s="131" t="s">
        <v>2</v>
      </c>
      <c r="T8" s="131"/>
      <c r="U8" s="131"/>
      <c r="V8" s="9"/>
      <c r="W8" s="131" t="s">
        <v>3</v>
      </c>
      <c r="X8" s="131"/>
      <c r="Y8" s="131"/>
      <c r="Z8" s="9"/>
      <c r="AA8" s="132" t="s">
        <v>5</v>
      </c>
      <c r="AB8" s="9"/>
      <c r="AC8" s="136" t="s">
        <v>9</v>
      </c>
      <c r="AD8" s="9"/>
      <c r="AE8" s="132" t="s">
        <v>6</v>
      </c>
      <c r="AF8" s="9"/>
      <c r="AG8" s="136" t="s">
        <v>7</v>
      </c>
      <c r="AH8" s="9"/>
      <c r="AI8" s="136" t="s">
        <v>10</v>
      </c>
    </row>
    <row r="9" spans="1:37" ht="40.5" customHeight="1" thickBot="1" x14ac:dyDescent="0.4">
      <c r="A9" s="131"/>
      <c r="B9" s="9"/>
      <c r="C9" s="134"/>
      <c r="D9" s="9"/>
      <c r="E9" s="134"/>
      <c r="F9" s="9"/>
      <c r="G9" s="134"/>
      <c r="H9" s="9"/>
      <c r="I9" s="134"/>
      <c r="J9" s="9"/>
      <c r="K9" s="134"/>
      <c r="L9" s="9"/>
      <c r="M9" s="131"/>
      <c r="N9" s="9"/>
      <c r="O9" s="131"/>
      <c r="P9" s="9"/>
      <c r="Q9" s="131"/>
      <c r="R9" s="9"/>
      <c r="S9" s="27" t="s">
        <v>5</v>
      </c>
      <c r="T9" s="9"/>
      <c r="U9" s="27" t="s">
        <v>6</v>
      </c>
      <c r="V9" s="9"/>
      <c r="W9" s="27" t="s">
        <v>5</v>
      </c>
      <c r="X9" s="9"/>
      <c r="Y9" s="27" t="s">
        <v>8</v>
      </c>
      <c r="Z9" s="9"/>
      <c r="AA9" s="131"/>
      <c r="AB9" s="9"/>
      <c r="AC9" s="134"/>
      <c r="AD9" s="9"/>
      <c r="AE9" s="131"/>
      <c r="AF9" s="9"/>
      <c r="AG9" s="134"/>
      <c r="AH9" s="9"/>
      <c r="AI9" s="134"/>
    </row>
    <row r="10" spans="1:37" ht="39.6" customHeight="1" thickBot="1" x14ac:dyDescent="0.3">
      <c r="A10" s="7" t="s">
        <v>118</v>
      </c>
      <c r="B10" s="89"/>
      <c r="C10" s="24" t="s">
        <v>119</v>
      </c>
      <c r="D10" s="13"/>
      <c r="E10" s="24" t="s">
        <v>119</v>
      </c>
      <c r="F10" s="13"/>
      <c r="G10" s="24" t="s">
        <v>120</v>
      </c>
      <c r="H10" s="13"/>
      <c r="I10" s="24" t="s">
        <v>121</v>
      </c>
      <c r="J10" s="13"/>
      <c r="K10" s="25">
        <v>23</v>
      </c>
      <c r="L10" s="89"/>
      <c r="M10" s="90">
        <v>192800</v>
      </c>
      <c r="N10" s="13"/>
      <c r="O10" s="90">
        <v>192904834998</v>
      </c>
      <c r="P10" s="13"/>
      <c r="Q10" s="90">
        <v>192695165000</v>
      </c>
      <c r="R10" s="89"/>
      <c r="S10" s="90">
        <v>9000</v>
      </c>
      <c r="T10" s="13"/>
      <c r="U10" s="90">
        <v>9004893750</v>
      </c>
      <c r="V10" s="13"/>
      <c r="W10" s="90">
        <v>0</v>
      </c>
      <c r="X10" s="13"/>
      <c r="Y10" s="90">
        <v>0</v>
      </c>
      <c r="Z10" s="13"/>
      <c r="AA10" s="90">
        <v>201800</v>
      </c>
      <c r="AB10" s="13"/>
      <c r="AC10" s="25">
        <v>1000000</v>
      </c>
      <c r="AD10" s="13"/>
      <c r="AE10" s="90">
        <v>201909728748</v>
      </c>
      <c r="AF10" s="13"/>
      <c r="AG10" s="90">
        <v>201690271250</v>
      </c>
      <c r="AH10" s="13"/>
      <c r="AI10" s="91">
        <f>AG10/$AK$10*100</f>
        <v>8.1588194377942767</v>
      </c>
      <c r="AK10" s="12">
        <f>سهام!AA11</f>
        <v>2472052149061</v>
      </c>
    </row>
    <row r="11" spans="1:37" ht="39.6" customHeight="1" thickBot="1" x14ac:dyDescent="0.3">
      <c r="A11" s="92"/>
      <c r="B11" s="89"/>
      <c r="C11" s="93"/>
      <c r="D11" s="89"/>
      <c r="E11" s="93"/>
      <c r="F11" s="89"/>
      <c r="G11" s="93"/>
      <c r="H11" s="89"/>
      <c r="I11" s="93"/>
      <c r="J11" s="89"/>
      <c r="K11" s="93"/>
      <c r="L11" s="89"/>
      <c r="M11" s="94">
        <f>SUM(M10)</f>
        <v>192800</v>
      </c>
      <c r="N11" s="13"/>
      <c r="O11" s="94">
        <f>SUM(O10)</f>
        <v>192904834998</v>
      </c>
      <c r="P11" s="13"/>
      <c r="Q11" s="94">
        <f>SUM(Q10)</f>
        <v>192695165000</v>
      </c>
      <c r="R11" s="89"/>
      <c r="S11" s="94">
        <f>SUM(S10)</f>
        <v>9000</v>
      </c>
      <c r="T11" s="13"/>
      <c r="U11" s="94">
        <f>SUM(U10)</f>
        <v>9004893750</v>
      </c>
      <c r="V11" s="13"/>
      <c r="W11" s="94">
        <f>SUM(W10)</f>
        <v>0</v>
      </c>
      <c r="X11" s="13"/>
      <c r="Y11" s="94">
        <f>SUM(Y10)</f>
        <v>0</v>
      </c>
      <c r="Z11" s="13"/>
      <c r="AA11" s="94">
        <f>SUM(AA10)</f>
        <v>201800</v>
      </c>
      <c r="AB11" s="13"/>
      <c r="AC11" s="25"/>
      <c r="AD11" s="13"/>
      <c r="AE11" s="150">
        <f>SUM(AE10)</f>
        <v>201909728748</v>
      </c>
      <c r="AF11" s="151"/>
      <c r="AG11" s="150">
        <f>SUM(AG10)</f>
        <v>201690271250</v>
      </c>
      <c r="AH11" s="151"/>
      <c r="AI11" s="152">
        <f>SUM(AI10)</f>
        <v>8.1588194377942767</v>
      </c>
    </row>
    <row r="12" spans="1:37" ht="23.25" thickTop="1" x14ac:dyDescent="0.2"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S12" s="38"/>
      <c r="T12" s="38"/>
      <c r="U12" s="38"/>
      <c r="W12" s="86"/>
    </row>
    <row r="13" spans="1:37" ht="22.5" hidden="1" x14ac:dyDescent="0.2">
      <c r="G13" s="38"/>
      <c r="H13" s="38"/>
      <c r="I13" s="38"/>
      <c r="J13" s="38"/>
      <c r="K13" s="38"/>
      <c r="L13" s="38"/>
      <c r="M13" s="38"/>
      <c r="N13" s="38"/>
      <c r="O13" s="38">
        <v>192904834998</v>
      </c>
      <c r="P13" s="38"/>
      <c r="Q13" s="38">
        <v>192695165000</v>
      </c>
      <c r="R13" s="38"/>
      <c r="S13" s="38">
        <v>9000</v>
      </c>
      <c r="T13" s="38"/>
      <c r="U13" s="38">
        <v>9004893750</v>
      </c>
      <c r="V13" s="38"/>
      <c r="W13" s="38"/>
      <c r="X13" s="38"/>
      <c r="Y13" s="38"/>
      <c r="Z13" s="38"/>
      <c r="AA13" s="38">
        <f>M11+S11+W11</f>
        <v>201800</v>
      </c>
      <c r="AB13" s="38"/>
      <c r="AC13" s="38"/>
      <c r="AD13" s="38"/>
      <c r="AE13" s="38">
        <v>201909728748</v>
      </c>
      <c r="AF13" s="38"/>
      <c r="AG13" s="38">
        <v>-219457498</v>
      </c>
      <c r="AH13" s="81"/>
      <c r="AI13" s="81">
        <v>8.7100000000000009</v>
      </c>
    </row>
    <row r="14" spans="1:37" ht="22.5" hidden="1" x14ac:dyDescent="0.2">
      <c r="G14" s="38"/>
      <c r="H14" s="38"/>
      <c r="I14" s="38"/>
      <c r="J14" s="38"/>
      <c r="K14" s="38"/>
      <c r="L14" s="38"/>
      <c r="M14" s="38"/>
      <c r="N14" s="38"/>
      <c r="O14" s="38">
        <f>O13-O11</f>
        <v>0</v>
      </c>
      <c r="P14" s="38"/>
      <c r="Q14" s="38">
        <f>Q13-Q11</f>
        <v>0</v>
      </c>
      <c r="R14" s="38"/>
      <c r="S14" s="38">
        <f>S13-S11</f>
        <v>0</v>
      </c>
      <c r="T14" s="38"/>
      <c r="U14" s="38">
        <f>U13-U11</f>
        <v>0</v>
      </c>
      <c r="V14" s="38"/>
      <c r="W14" s="38"/>
      <c r="X14" s="38"/>
      <c r="Y14" s="38"/>
      <c r="Z14" s="38"/>
      <c r="AA14" s="38">
        <f>AA13-AA11</f>
        <v>0</v>
      </c>
      <c r="AB14" s="38"/>
      <c r="AC14" s="38"/>
      <c r="AD14" s="38"/>
      <c r="AE14" s="38">
        <f>AE13-AE11</f>
        <v>0</v>
      </c>
      <c r="AF14" s="38"/>
      <c r="AG14" s="38">
        <f>AE13+AG13</f>
        <v>201690271250</v>
      </c>
      <c r="AH14" s="81"/>
      <c r="AI14" s="97">
        <f>AI13-AI11</f>
        <v>0.5511805622057242</v>
      </c>
    </row>
    <row r="15" spans="1:37" ht="22.5" hidden="1" x14ac:dyDescent="0.2">
      <c r="Q15" s="38"/>
      <c r="AE15" s="113"/>
      <c r="AG15" s="38">
        <f>AG14-AG11</f>
        <v>0</v>
      </c>
      <c r="AI15" s="38"/>
    </row>
    <row r="16" spans="1:37" hidden="1" x14ac:dyDescent="0.2">
      <c r="AI16" s="97">
        <f>AI15/AK10*100</f>
        <v>0</v>
      </c>
    </row>
    <row r="17" spans="31:36" hidden="1" x14ac:dyDescent="0.2">
      <c r="AI17" s="97">
        <f>AI16-AI14</f>
        <v>-0.5511805622057242</v>
      </c>
      <c r="AJ17" s="97"/>
    </row>
    <row r="19" spans="31:36" x14ac:dyDescent="0.2">
      <c r="AE19" s="96"/>
    </row>
    <row r="20" spans="31:36" x14ac:dyDescent="0.2">
      <c r="AE20" s="96"/>
    </row>
    <row r="21" spans="31:36" x14ac:dyDescent="0.2">
      <c r="AG21" s="116"/>
    </row>
    <row r="22" spans="31:36" x14ac:dyDescent="0.2">
      <c r="AG22" s="116"/>
    </row>
    <row r="23" spans="31:36" x14ac:dyDescent="0.2">
      <c r="AG23" s="116"/>
    </row>
    <row r="24" spans="31:36" x14ac:dyDescent="0.2">
      <c r="AG24" s="116"/>
    </row>
  </sheetData>
  <mergeCells count="25">
    <mergeCell ref="AA8:AA9"/>
    <mergeCell ref="AC8:AC9"/>
    <mergeCell ref="AE8:AE9"/>
    <mergeCell ref="AG8:AG9"/>
    <mergeCell ref="AI8:AI9"/>
    <mergeCell ref="A1:AI1"/>
    <mergeCell ref="A2:AI2"/>
    <mergeCell ref="A3:AI3"/>
    <mergeCell ref="A6:AI6"/>
    <mergeCell ref="C7:K7"/>
    <mergeCell ref="M7:Q7"/>
    <mergeCell ref="S7:Y7"/>
    <mergeCell ref="AA7:AI7"/>
    <mergeCell ref="A5:W5"/>
    <mergeCell ref="W8:Y8"/>
    <mergeCell ref="A8:A9"/>
    <mergeCell ref="C8:C9"/>
    <mergeCell ref="E8:E9"/>
    <mergeCell ref="G8:G9"/>
    <mergeCell ref="O8:O9"/>
    <mergeCell ref="I8:I9"/>
    <mergeCell ref="K8:K9"/>
    <mergeCell ref="M8:M9"/>
    <mergeCell ref="Q8:Q9"/>
    <mergeCell ref="S8:U8"/>
  </mergeCells>
  <pageMargins left="0.39" right="0.39" top="0.39" bottom="0.39" header="0" footer="0"/>
  <pageSetup paperSize="9" scale="4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8"/>
  <sheetViews>
    <sheetView rightToLeft="1" view="pageBreakPreview" zoomScale="80" zoomScaleNormal="100" zoomScaleSheetLayoutView="80" workbookViewId="0">
      <selection activeCell="A14" sqref="A14:XFD15"/>
    </sheetView>
  </sheetViews>
  <sheetFormatPr defaultRowHeight="12.75" x14ac:dyDescent="0.2"/>
  <cols>
    <col min="1" max="1" width="48.7109375" style="32" bestFit="1" customWidth="1"/>
    <col min="2" max="2" width="1.42578125" style="32" customWidth="1"/>
    <col min="3" max="3" width="25.5703125" style="32" customWidth="1"/>
    <col min="4" max="4" width="1.42578125" style="32" customWidth="1"/>
    <col min="5" max="5" width="24.7109375" style="32" customWidth="1"/>
    <col min="6" max="6" width="1.42578125" style="32" customWidth="1"/>
    <col min="7" max="7" width="26" style="32" customWidth="1"/>
    <col min="8" max="8" width="1.42578125" style="32" customWidth="1"/>
    <col min="9" max="9" width="24.140625" style="32" customWidth="1"/>
    <col min="10" max="10" width="1.42578125" customWidth="1"/>
    <col min="11" max="11" width="27.42578125" bestFit="1" customWidth="1"/>
    <col min="12" max="12" width="1.42578125" customWidth="1"/>
    <col min="13" max="13" width="21.140625" hidden="1" customWidth="1"/>
  </cols>
  <sheetData>
    <row r="1" spans="1:13" ht="39.75" customHeight="1" x14ac:dyDescent="0.2">
      <c r="A1" s="122" t="str">
        <f>سهام!A1</f>
        <v>صندوق سرمایه گذاری بخشی افق دماوند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3" ht="39.75" customHeight="1" x14ac:dyDescent="0.2">
      <c r="A2" s="122" t="str">
        <f>سهام!A2</f>
        <v>صورت وضعیت پرتفوی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3" ht="39.75" customHeight="1" x14ac:dyDescent="0.2">
      <c r="A3" s="122" t="str">
        <f>سهام!A3</f>
        <v>به تاریخ 31 فروردین 1405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3" ht="39.75" customHeight="1" x14ac:dyDescent="0.2"/>
    <row r="5" spans="1:13" ht="39.75" customHeight="1" x14ac:dyDescent="0.2">
      <c r="A5" s="123" t="s">
        <v>123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3" ht="39.75" customHeight="1" x14ac:dyDescent="0.85">
      <c r="A6" s="67"/>
      <c r="B6" s="67"/>
      <c r="C6" s="129" t="s">
        <v>80</v>
      </c>
      <c r="D6" s="129"/>
      <c r="E6" s="129"/>
      <c r="F6" s="129"/>
      <c r="G6" s="129"/>
      <c r="H6" s="129"/>
      <c r="I6" s="129"/>
      <c r="J6" s="129"/>
      <c r="K6" s="129"/>
    </row>
    <row r="7" spans="1:13" ht="39.75" customHeight="1" thickBot="1" x14ac:dyDescent="0.8">
      <c r="C7" s="68" t="str">
        <f>سهام!C8</f>
        <v>1404/12/29</v>
      </c>
      <c r="D7" s="36"/>
      <c r="E7" s="138" t="s">
        <v>1</v>
      </c>
      <c r="F7" s="138"/>
      <c r="G7" s="138"/>
      <c r="H7" s="36"/>
      <c r="I7" s="137" t="str">
        <f>سهام!Q8</f>
        <v>1405/01/31</v>
      </c>
      <c r="J7" s="137"/>
      <c r="K7" s="137"/>
    </row>
    <row r="8" spans="1:13" ht="39.75" customHeight="1" thickBot="1" x14ac:dyDescent="0.4">
      <c r="A8" s="35" t="s">
        <v>48</v>
      </c>
      <c r="B8" s="36"/>
      <c r="C8" s="35" t="s">
        <v>49</v>
      </c>
      <c r="D8" s="36"/>
      <c r="E8" s="35" t="s">
        <v>50</v>
      </c>
      <c r="F8" s="36"/>
      <c r="G8" s="35" t="s">
        <v>51</v>
      </c>
      <c r="H8" s="36"/>
      <c r="I8" s="35" t="s">
        <v>49</v>
      </c>
      <c r="J8" s="9"/>
      <c r="K8" s="27" t="s">
        <v>10</v>
      </c>
    </row>
    <row r="9" spans="1:13" ht="39.75" customHeight="1" x14ac:dyDescent="0.2">
      <c r="A9" s="37" t="s">
        <v>84</v>
      </c>
      <c r="C9" s="38">
        <v>9150474133</v>
      </c>
      <c r="D9" s="39"/>
      <c r="E9" s="38">
        <v>9049151369</v>
      </c>
      <c r="F9" s="39"/>
      <c r="G9" s="38">
        <v>-17874602926</v>
      </c>
      <c r="H9" s="39"/>
      <c r="I9" s="38">
        <f>C9+E9+G9</f>
        <v>325022576</v>
      </c>
      <c r="J9" s="13"/>
      <c r="K9" s="98">
        <f>I9/$M$9*100</f>
        <v>1.3147885093098001E-2</v>
      </c>
      <c r="M9" s="12">
        <v>2472052149061</v>
      </c>
    </row>
    <row r="10" spans="1:13" ht="39.75" customHeight="1" x14ac:dyDescent="0.2">
      <c r="A10" s="37" t="s">
        <v>83</v>
      </c>
      <c r="C10" s="38">
        <v>29993222</v>
      </c>
      <c r="D10" s="39"/>
      <c r="E10" s="38">
        <v>118665</v>
      </c>
      <c r="F10" s="39"/>
      <c r="G10" s="38">
        <v>-1386000</v>
      </c>
      <c r="H10" s="39"/>
      <c r="I10" s="38">
        <f>C10+E10+G10</f>
        <v>28725887</v>
      </c>
      <c r="J10" s="13"/>
      <c r="K10" s="98">
        <f t="shared" ref="K10:K11" si="0">I10/$M$9*100</f>
        <v>1.1620259310027672E-3</v>
      </c>
      <c r="M10" s="12"/>
    </row>
    <row r="11" spans="1:13" ht="39.75" customHeight="1" thickBot="1" x14ac:dyDescent="0.25">
      <c r="A11" s="37" t="s">
        <v>124</v>
      </c>
      <c r="C11" s="41">
        <v>514702</v>
      </c>
      <c r="D11" s="39"/>
      <c r="E11" s="41">
        <v>2045</v>
      </c>
      <c r="F11" s="39"/>
      <c r="G11" s="41">
        <v>0</v>
      </c>
      <c r="H11" s="39"/>
      <c r="I11" s="41">
        <f>C11+E11+G11</f>
        <v>516747</v>
      </c>
      <c r="J11" s="13"/>
      <c r="K11" s="100">
        <f t="shared" si="0"/>
        <v>2.0903563874907917E-5</v>
      </c>
    </row>
    <row r="12" spans="1:13" ht="39.75" customHeight="1" thickBot="1" x14ac:dyDescent="0.25">
      <c r="A12" s="37"/>
      <c r="C12" s="61">
        <f>SUM(C9:C11)</f>
        <v>9180982057</v>
      </c>
      <c r="D12" s="39"/>
      <c r="E12" s="61">
        <f>SUM(E9:E11)</f>
        <v>9049272079</v>
      </c>
      <c r="F12" s="39"/>
      <c r="G12" s="61">
        <f>SUM(G9:G11)</f>
        <v>-17875988926</v>
      </c>
      <c r="H12" s="39"/>
      <c r="I12" s="61">
        <f>SUM(I9:I11)</f>
        <v>354265210</v>
      </c>
      <c r="J12" s="13"/>
      <c r="K12" s="99">
        <f>SUM(K9:K11)</f>
        <v>1.4330814587975676E-2</v>
      </c>
    </row>
    <row r="13" spans="1:13" ht="13.5" thickTop="1" x14ac:dyDescent="0.2"/>
    <row r="14" spans="1:13" ht="22.5" hidden="1" x14ac:dyDescent="0.2">
      <c r="C14" s="38">
        <v>9180982057</v>
      </c>
      <c r="D14" s="38"/>
      <c r="E14" s="38">
        <v>9049272079</v>
      </c>
      <c r="F14" s="38"/>
      <c r="G14" s="38">
        <v>-17875988926</v>
      </c>
      <c r="H14" s="38"/>
      <c r="I14" s="38">
        <v>354265210</v>
      </c>
      <c r="K14" s="98">
        <v>0.01</v>
      </c>
    </row>
    <row r="15" spans="1:13" ht="22.5" hidden="1" x14ac:dyDescent="0.2">
      <c r="C15" s="38">
        <f>C14-C12</f>
        <v>0</v>
      </c>
      <c r="D15" s="38"/>
      <c r="E15" s="38">
        <f>E14-E12</f>
        <v>0</v>
      </c>
      <c r="F15" s="38"/>
      <c r="G15" s="38">
        <f>G14-G12</f>
        <v>0</v>
      </c>
      <c r="H15" s="38"/>
      <c r="I15" s="38">
        <f>I14-I12</f>
        <v>0</v>
      </c>
      <c r="K15" s="98">
        <f>K14-K12</f>
        <v>-4.3308145879756756E-3</v>
      </c>
    </row>
    <row r="18" spans="1:1" ht="18.75" x14ac:dyDescent="0.2">
      <c r="A18" s="80"/>
    </row>
  </sheetData>
  <sortState xmlns:xlrd2="http://schemas.microsoft.com/office/spreadsheetml/2017/richdata2" ref="A9:K11">
    <sortCondition descending="1" ref="I9:I11"/>
  </sortState>
  <mergeCells count="7">
    <mergeCell ref="A1:K1"/>
    <mergeCell ref="A2:K2"/>
    <mergeCell ref="A3:K3"/>
    <mergeCell ref="I7:K7"/>
    <mergeCell ref="C6:K6"/>
    <mergeCell ref="A5:K5"/>
    <mergeCell ref="E7:G7"/>
  </mergeCells>
  <pageMargins left="0.39" right="0.39" top="0.39" bottom="0.39" header="0" footer="0"/>
  <pageSetup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1"/>
  <sheetViews>
    <sheetView rightToLeft="1" view="pageBreakPreview" zoomScale="80" zoomScaleNormal="100" zoomScaleSheetLayoutView="80" workbookViewId="0">
      <selection activeCell="A2" sqref="A2:I2"/>
    </sheetView>
  </sheetViews>
  <sheetFormatPr defaultColWidth="9.140625" defaultRowHeight="15.75" x14ac:dyDescent="0.4"/>
  <cols>
    <col min="1" max="1" width="37.7109375" style="47" customWidth="1"/>
    <col min="2" max="2" width="1.42578125" style="47" customWidth="1"/>
    <col min="3" max="3" width="35.140625" style="47" customWidth="1"/>
    <col min="4" max="4" width="1.42578125" style="47" customWidth="1"/>
    <col min="5" max="5" width="37.85546875" style="47" customWidth="1"/>
    <col min="6" max="6" width="1.42578125" style="47" customWidth="1"/>
    <col min="7" max="7" width="32.5703125" style="47" customWidth="1"/>
    <col min="8" max="8" width="1.42578125" style="47" customWidth="1"/>
    <col min="9" max="9" width="39.7109375" style="47" customWidth="1"/>
    <col min="10" max="10" width="1.42578125" style="47" customWidth="1"/>
    <col min="11" max="16384" width="9.140625" style="47"/>
  </cols>
  <sheetData>
    <row r="1" spans="1:10" ht="39.75" customHeight="1" x14ac:dyDescent="0.4">
      <c r="A1" s="140" t="str">
        <f>سهام!A1</f>
        <v>صندوق سرمایه گذاری بخشی افق دماوند</v>
      </c>
      <c r="B1" s="140"/>
      <c r="C1" s="140"/>
      <c r="D1" s="140"/>
      <c r="E1" s="140"/>
      <c r="F1" s="140"/>
      <c r="G1" s="140"/>
      <c r="H1" s="140"/>
      <c r="I1" s="140"/>
      <c r="J1" s="69"/>
    </row>
    <row r="2" spans="1:10" ht="39.75" customHeight="1" x14ac:dyDescent="0.4">
      <c r="A2" s="140" t="str">
        <f>سهام!A2</f>
        <v>صورت وضعیت پرتفوی</v>
      </c>
      <c r="B2" s="140"/>
      <c r="C2" s="140"/>
      <c r="D2" s="140"/>
      <c r="E2" s="140"/>
      <c r="F2" s="140"/>
      <c r="G2" s="140"/>
      <c r="H2" s="140"/>
      <c r="I2" s="140"/>
      <c r="J2" s="69"/>
    </row>
    <row r="3" spans="1:10" ht="39.75" customHeight="1" x14ac:dyDescent="0.4">
      <c r="A3" s="140" t="str">
        <f>سهام!A3</f>
        <v>به تاریخ 31 فروردین 1405</v>
      </c>
      <c r="B3" s="140"/>
      <c r="C3" s="140"/>
      <c r="D3" s="140"/>
      <c r="E3" s="140"/>
      <c r="F3" s="140"/>
      <c r="G3" s="140"/>
      <c r="H3" s="140"/>
      <c r="I3" s="140"/>
      <c r="J3" s="69"/>
    </row>
    <row r="4" spans="1:10" ht="39.75" customHeight="1" x14ac:dyDescent="0.4">
      <c r="A4" s="70"/>
      <c r="B4" s="70"/>
      <c r="C4" s="70"/>
      <c r="D4" s="70"/>
      <c r="E4" s="70"/>
      <c r="F4" s="70"/>
      <c r="G4" s="70"/>
      <c r="H4" s="70"/>
      <c r="I4" s="70"/>
      <c r="J4" s="70"/>
    </row>
    <row r="5" spans="1:10" ht="39.75" customHeight="1" x14ac:dyDescent="0.4">
      <c r="A5" s="139" t="s">
        <v>43</v>
      </c>
      <c r="B5" s="139"/>
      <c r="C5" s="139"/>
      <c r="D5" s="139"/>
      <c r="E5" s="139"/>
      <c r="F5" s="139"/>
      <c r="G5" s="139"/>
      <c r="H5" s="139"/>
      <c r="I5" s="139"/>
      <c r="J5" s="71"/>
    </row>
    <row r="6" spans="1:10" ht="39.75" customHeight="1" x14ac:dyDescent="0.4">
      <c r="A6" s="139" t="s">
        <v>44</v>
      </c>
      <c r="B6" s="139"/>
      <c r="C6" s="139"/>
      <c r="D6" s="139"/>
      <c r="E6" s="139"/>
      <c r="F6" s="139"/>
      <c r="G6" s="139"/>
      <c r="H6" s="139"/>
      <c r="I6" s="139"/>
      <c r="J6" s="71"/>
    </row>
    <row r="7" spans="1:10" ht="39.75" customHeight="1" x14ac:dyDescent="0.4"/>
    <row r="8" spans="1:10" ht="39.75" customHeight="1" thickBot="1" x14ac:dyDescent="0.9">
      <c r="C8" s="127" t="s">
        <v>150</v>
      </c>
      <c r="D8" s="127"/>
      <c r="E8" s="127"/>
      <c r="F8" s="127"/>
      <c r="G8" s="127"/>
      <c r="H8" s="127"/>
      <c r="I8" s="127"/>
      <c r="J8" s="72"/>
    </row>
    <row r="9" spans="1:10" ht="39.75" customHeight="1" thickBot="1" x14ac:dyDescent="0.7">
      <c r="A9" s="35" t="s">
        <v>35</v>
      </c>
      <c r="B9" s="53"/>
      <c r="C9" s="35" t="s">
        <v>5</v>
      </c>
      <c r="D9" s="53"/>
      <c r="E9" s="35" t="s">
        <v>45</v>
      </c>
      <c r="F9" s="53"/>
      <c r="G9" s="35" t="s">
        <v>46</v>
      </c>
      <c r="H9" s="53"/>
      <c r="I9" s="35" t="s">
        <v>47</v>
      </c>
      <c r="J9" s="49"/>
    </row>
    <row r="10" spans="1:10" ht="39.75" customHeight="1" thickBot="1" x14ac:dyDescent="0.45">
      <c r="A10" s="37" t="s">
        <v>118</v>
      </c>
      <c r="C10" s="73">
        <v>201800</v>
      </c>
      <c r="D10" s="38"/>
      <c r="E10" s="38">
        <v>1000000</v>
      </c>
      <c r="F10" s="38"/>
      <c r="G10" s="38">
        <v>1000000</v>
      </c>
      <c r="H10" s="38"/>
      <c r="I10" s="41">
        <f>C10*G10</f>
        <v>201800000000</v>
      </c>
      <c r="J10" s="38"/>
    </row>
    <row r="11" spans="1:10" ht="39.75" customHeight="1" thickBot="1" x14ac:dyDescent="0.45">
      <c r="A11" s="42" t="s">
        <v>34</v>
      </c>
      <c r="C11" s="59">
        <f>SUM(C10)</f>
        <v>201800</v>
      </c>
      <c r="D11" s="45"/>
      <c r="E11" s="45"/>
      <c r="F11" s="45"/>
      <c r="G11" s="45"/>
      <c r="H11" s="45"/>
      <c r="I11" s="59">
        <f>SUM(I10)</f>
        <v>201800000000</v>
      </c>
      <c r="J11" s="38"/>
    </row>
  </sheetData>
  <mergeCells count="6">
    <mergeCell ref="C8:I8"/>
    <mergeCell ref="A5:I5"/>
    <mergeCell ref="A6:I6"/>
    <mergeCell ref="A1:I1"/>
    <mergeCell ref="A2:I2"/>
    <mergeCell ref="A3:I3"/>
  </mergeCells>
  <pageMargins left="0.39" right="0.39" top="0.39" bottom="0.39" header="0" footer="0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6"/>
  <sheetViews>
    <sheetView rightToLeft="1" view="pageBreakPreview" zoomScale="80" zoomScaleNormal="100" zoomScaleSheetLayoutView="80" workbookViewId="0">
      <selection activeCell="A14" sqref="A14:XFD15"/>
    </sheetView>
  </sheetViews>
  <sheetFormatPr defaultColWidth="9.140625" defaultRowHeight="15.75" x14ac:dyDescent="0.4"/>
  <cols>
    <col min="1" max="1" width="70.5703125" style="47" bestFit="1" customWidth="1"/>
    <col min="2" max="2" width="1.42578125" style="47" customWidth="1"/>
    <col min="3" max="3" width="27.28515625" style="47" customWidth="1"/>
    <col min="4" max="4" width="1.42578125" style="47" customWidth="1"/>
    <col min="5" max="5" width="29.42578125" style="47" customWidth="1"/>
    <col min="6" max="6" width="1.42578125" style="19" customWidth="1"/>
    <col min="7" max="7" width="33.42578125" style="19" customWidth="1"/>
    <col min="8" max="8" width="1.42578125" style="19" customWidth="1"/>
    <col min="9" max="9" width="33" style="19" customWidth="1"/>
    <col min="10" max="10" width="1.42578125" style="19" customWidth="1"/>
    <col min="11" max="11" width="21.140625" style="19" hidden="1" customWidth="1"/>
    <col min="12" max="16384" width="9.140625" style="19"/>
  </cols>
  <sheetData>
    <row r="1" spans="1:11" ht="39" customHeight="1" x14ac:dyDescent="0.4">
      <c r="A1" s="122" t="str">
        <f>سهام!A1</f>
        <v>صندوق سرمایه گذاری بخشی افق دماوند</v>
      </c>
      <c r="B1" s="122"/>
      <c r="C1" s="122"/>
      <c r="D1" s="122"/>
      <c r="E1" s="122"/>
      <c r="F1" s="122"/>
      <c r="G1" s="122"/>
      <c r="H1" s="122"/>
      <c r="I1" s="122"/>
    </row>
    <row r="2" spans="1:11" ht="39" customHeight="1" x14ac:dyDescent="0.4">
      <c r="A2" s="122" t="s">
        <v>52</v>
      </c>
      <c r="B2" s="122"/>
      <c r="C2" s="122"/>
      <c r="D2" s="122"/>
      <c r="E2" s="122"/>
      <c r="F2" s="122"/>
      <c r="G2" s="122"/>
      <c r="H2" s="122"/>
      <c r="I2" s="122"/>
    </row>
    <row r="3" spans="1:11" ht="39" customHeight="1" x14ac:dyDescent="0.4">
      <c r="A3" s="122" t="s">
        <v>153</v>
      </c>
      <c r="B3" s="122"/>
      <c r="C3" s="122"/>
      <c r="D3" s="122"/>
      <c r="E3" s="122"/>
      <c r="F3" s="122"/>
      <c r="G3" s="122"/>
      <c r="H3" s="122"/>
      <c r="I3" s="122"/>
    </row>
    <row r="4" spans="1:11" ht="39" customHeight="1" x14ac:dyDescent="0.4"/>
    <row r="5" spans="1:11" ht="39" customHeight="1" x14ac:dyDescent="0.4">
      <c r="A5" s="123" t="s">
        <v>85</v>
      </c>
      <c r="B5" s="123"/>
      <c r="C5" s="123"/>
      <c r="D5" s="123"/>
      <c r="E5" s="123"/>
      <c r="F5" s="123"/>
      <c r="G5" s="123"/>
      <c r="H5" s="123"/>
      <c r="I5" s="123"/>
    </row>
    <row r="6" spans="1:11" ht="39" customHeight="1" x14ac:dyDescent="0.75">
      <c r="C6" s="141" t="s">
        <v>80</v>
      </c>
      <c r="D6" s="141"/>
      <c r="E6" s="141"/>
      <c r="F6" s="141"/>
      <c r="G6" s="141"/>
      <c r="H6" s="141"/>
      <c r="I6" s="141"/>
    </row>
    <row r="7" spans="1:11" ht="39" customHeight="1" thickBot="1" x14ac:dyDescent="0.7">
      <c r="A7" s="35" t="s">
        <v>53</v>
      </c>
      <c r="B7" s="64"/>
      <c r="C7" s="35" t="s">
        <v>54</v>
      </c>
      <c r="D7" s="64"/>
      <c r="E7" s="35" t="s">
        <v>49</v>
      </c>
      <c r="F7" s="28"/>
      <c r="G7" s="27" t="s">
        <v>55</v>
      </c>
      <c r="H7" s="28"/>
      <c r="I7" s="27" t="s">
        <v>56</v>
      </c>
    </row>
    <row r="8" spans="1:11" ht="39" customHeight="1" x14ac:dyDescent="0.4">
      <c r="A8" s="54" t="s">
        <v>87</v>
      </c>
      <c r="C8" s="65" t="s">
        <v>88</v>
      </c>
      <c r="E8" s="38">
        <f>'2-1'!S13</f>
        <v>71119182</v>
      </c>
      <c r="F8" s="24"/>
      <c r="G8" s="14">
        <f>E8/$E$12</f>
        <v>1.3970271117561902E-2</v>
      </c>
      <c r="H8" s="24"/>
      <c r="I8" s="14">
        <f>E8/$K$8</f>
        <v>2.8761875458992353E-5</v>
      </c>
      <c r="K8" s="12">
        <v>2472689310591</v>
      </c>
    </row>
    <row r="9" spans="1:11" ht="39" customHeight="1" x14ac:dyDescent="0.4">
      <c r="A9" s="54" t="s">
        <v>126</v>
      </c>
      <c r="C9" s="65" t="s">
        <v>57</v>
      </c>
      <c r="E9" s="38">
        <f>'2-2'!S11</f>
        <v>4947103824</v>
      </c>
      <c r="F9" s="24"/>
      <c r="G9" s="14">
        <f>E9/$E$12</f>
        <v>0.97178257292114578</v>
      </c>
      <c r="H9" s="24"/>
      <c r="I9" s="14">
        <f>E9/$K$8</f>
        <v>2.0006977030274731E-3</v>
      </c>
      <c r="K9" s="12"/>
    </row>
    <row r="10" spans="1:11" ht="39" customHeight="1" x14ac:dyDescent="0.4">
      <c r="A10" s="54" t="s">
        <v>86</v>
      </c>
      <c r="C10" s="65" t="s">
        <v>89</v>
      </c>
      <c r="E10" s="38">
        <f>'2-3'!G13</f>
        <v>1052079</v>
      </c>
      <c r="F10" s="24"/>
      <c r="G10" s="14">
        <f>E10/$E$12</f>
        <v>2.0666476263876893E-4</v>
      </c>
      <c r="H10" s="24"/>
      <c r="I10" s="14">
        <f>E10/$K$8</f>
        <v>4.2547965710602824E-7</v>
      </c>
    </row>
    <row r="11" spans="1:11" ht="39" customHeight="1" thickBot="1" x14ac:dyDescent="0.45">
      <c r="A11" s="54" t="s">
        <v>58</v>
      </c>
      <c r="C11" s="65" t="s">
        <v>125</v>
      </c>
      <c r="E11" s="41">
        <f>'2-4'!E9</f>
        <v>71476655</v>
      </c>
      <c r="F11" s="24"/>
      <c r="G11" s="15">
        <f>E11/$E$12</f>
        <v>1.4040491198653502E-2</v>
      </c>
      <c r="H11" s="24"/>
      <c r="I11" s="14">
        <f>E11/$K$8</f>
        <v>2.8906443965221127E-5</v>
      </c>
    </row>
    <row r="12" spans="1:11" ht="39" customHeight="1" thickBot="1" x14ac:dyDescent="0.45">
      <c r="A12" s="55" t="s">
        <v>34</v>
      </c>
      <c r="C12" s="66"/>
      <c r="E12" s="59">
        <f>SUM(E8:E11)</f>
        <v>5090751740</v>
      </c>
      <c r="F12" s="26"/>
      <c r="G12" s="29">
        <f>SUM(G8:G11)</f>
        <v>0.99999999999999989</v>
      </c>
      <c r="H12" s="26"/>
      <c r="I12" s="30">
        <f>SUM(I8:I11)</f>
        <v>2.0587915021087928E-3</v>
      </c>
    </row>
    <row r="13" spans="1:11" ht="16.5" thickTop="1" x14ac:dyDescent="0.4"/>
    <row r="14" spans="1:11" ht="22.5" hidden="1" x14ac:dyDescent="0.4">
      <c r="E14" s="38">
        <v>5090751740</v>
      </c>
    </row>
    <row r="15" spans="1:11" ht="22.5" hidden="1" x14ac:dyDescent="0.4">
      <c r="E15" s="38">
        <f>E14-E12</f>
        <v>0</v>
      </c>
    </row>
    <row r="16" spans="1:11" ht="22.5" x14ac:dyDescent="0.4">
      <c r="E16" s="38"/>
    </row>
  </sheetData>
  <mergeCells count="5">
    <mergeCell ref="A1:I1"/>
    <mergeCell ref="A2:I2"/>
    <mergeCell ref="A3:I3"/>
    <mergeCell ref="C6:I6"/>
    <mergeCell ref="A5:I5"/>
  </mergeCells>
  <pageMargins left="0.39" right="0.39" top="0.39" bottom="0.39" header="0" footer="0"/>
  <pageSetup scale="6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19"/>
  <sheetViews>
    <sheetView rightToLeft="1" view="pageBreakPreview" topLeftCell="A4" zoomScale="75" zoomScaleNormal="100" zoomScaleSheetLayoutView="75" workbookViewId="0">
      <selection activeCell="A15" sqref="A15:XFD16"/>
    </sheetView>
  </sheetViews>
  <sheetFormatPr defaultColWidth="9.140625" defaultRowHeight="15.75" x14ac:dyDescent="0.4"/>
  <cols>
    <col min="1" max="1" width="49.140625" style="47" bestFit="1" customWidth="1"/>
    <col min="2" max="2" width="1.42578125" style="47" customWidth="1"/>
    <col min="3" max="3" width="28.7109375" style="47" customWidth="1"/>
    <col min="4" max="4" width="1.42578125" style="47" customWidth="1"/>
    <col min="5" max="5" width="26.85546875" style="47" customWidth="1"/>
    <col min="6" max="6" width="1.42578125" style="47" customWidth="1"/>
    <col min="7" max="7" width="28.42578125" style="47" customWidth="1"/>
    <col min="8" max="8" width="1.42578125" style="47" customWidth="1"/>
    <col min="9" max="9" width="25" style="47" customWidth="1"/>
    <col min="10" max="10" width="1.42578125" style="19" customWidth="1"/>
    <col min="11" max="11" width="27.5703125" style="19" customWidth="1"/>
    <col min="12" max="12" width="1.42578125" style="19" customWidth="1"/>
    <col min="13" max="13" width="26.5703125" style="47" customWidth="1"/>
    <col min="14" max="14" width="1.42578125" style="47" customWidth="1"/>
    <col min="15" max="15" width="23.7109375" style="47" customWidth="1"/>
    <col min="16" max="16" width="1.42578125" style="47" customWidth="1"/>
    <col min="17" max="17" width="23" style="47" bestFit="1" customWidth="1"/>
    <col min="18" max="18" width="1.42578125" style="47" customWidth="1"/>
    <col min="19" max="19" width="26.5703125" style="47" customWidth="1"/>
    <col min="20" max="20" width="1.42578125" style="19" customWidth="1"/>
    <col min="21" max="21" width="24.42578125" style="19" bestFit="1" customWidth="1"/>
    <col min="22" max="22" width="1.42578125" style="19" customWidth="1"/>
    <col min="23" max="23" width="20" style="19" bestFit="1" customWidth="1"/>
    <col min="24" max="16384" width="9.140625" style="19"/>
  </cols>
  <sheetData>
    <row r="1" spans="1:21" ht="39" customHeight="1" x14ac:dyDescent="0.4">
      <c r="A1" s="122" t="str">
        <f>سهام!A1</f>
        <v>صندوق سرمایه گذاری بخشی افق دماوند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</row>
    <row r="2" spans="1:21" ht="39" customHeight="1" x14ac:dyDescent="0.4">
      <c r="A2" s="122" t="str">
        <f>درآمد!A2</f>
        <v>صورت وضعیت درآمدها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</row>
    <row r="3" spans="1:21" ht="39" customHeight="1" x14ac:dyDescent="0.4">
      <c r="A3" s="122" t="str">
        <f>درآمد!A3</f>
        <v>دوره یک ماهه منتهی به 31 فروردین 1405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</row>
    <row r="4" spans="1:21" ht="39" customHeight="1" x14ac:dyDescent="0.4"/>
    <row r="5" spans="1:21" ht="39" customHeight="1" x14ac:dyDescent="0.4">
      <c r="A5" s="123" t="s">
        <v>94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</row>
    <row r="6" spans="1:21" ht="39" customHeight="1" x14ac:dyDescent="0.85">
      <c r="A6" s="33"/>
      <c r="B6" s="33"/>
      <c r="C6" s="129" t="s">
        <v>80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</row>
    <row r="7" spans="1:21" ht="39" customHeight="1" thickBot="1" x14ac:dyDescent="0.8">
      <c r="C7" s="137" t="s">
        <v>154</v>
      </c>
      <c r="D7" s="137"/>
      <c r="E7" s="137"/>
      <c r="F7" s="137"/>
      <c r="G7" s="137"/>
      <c r="H7" s="137"/>
      <c r="I7" s="137"/>
      <c r="J7" s="137"/>
      <c r="K7" s="137"/>
      <c r="L7" s="22"/>
      <c r="M7" s="137" t="s">
        <v>155</v>
      </c>
      <c r="N7" s="137"/>
      <c r="O7" s="137"/>
      <c r="P7" s="137"/>
      <c r="Q7" s="137"/>
      <c r="R7" s="137"/>
      <c r="S7" s="137"/>
      <c r="T7" s="137"/>
      <c r="U7" s="137"/>
    </row>
    <row r="8" spans="1:21" ht="39" customHeight="1" thickBot="1" x14ac:dyDescent="0.7">
      <c r="A8" s="126" t="s">
        <v>59</v>
      </c>
      <c r="B8" s="63"/>
      <c r="C8" s="62" t="s">
        <v>60</v>
      </c>
      <c r="D8" s="63"/>
      <c r="E8" s="62" t="s">
        <v>61</v>
      </c>
      <c r="F8" s="63"/>
      <c r="G8" s="62" t="s">
        <v>62</v>
      </c>
      <c r="H8" s="63"/>
      <c r="I8" s="121" t="s">
        <v>34</v>
      </c>
      <c r="J8" s="121"/>
      <c r="K8" s="121"/>
      <c r="L8" s="31"/>
      <c r="M8" s="62" t="s">
        <v>60</v>
      </c>
      <c r="N8" s="63"/>
      <c r="O8" s="62" t="s">
        <v>61</v>
      </c>
      <c r="P8" s="63"/>
      <c r="Q8" s="62" t="s">
        <v>62</v>
      </c>
      <c r="R8" s="63"/>
      <c r="S8" s="121" t="s">
        <v>34</v>
      </c>
      <c r="T8" s="121"/>
      <c r="U8" s="121"/>
    </row>
    <row r="9" spans="1:21" ht="39" customHeight="1" thickBot="1" x14ac:dyDescent="0.7">
      <c r="A9" s="125"/>
      <c r="B9" s="63"/>
      <c r="C9" s="58" t="s">
        <v>95</v>
      </c>
      <c r="D9" s="62"/>
      <c r="E9" s="58" t="s">
        <v>96</v>
      </c>
      <c r="F9" s="62"/>
      <c r="G9" s="58" t="s">
        <v>97</v>
      </c>
      <c r="H9" s="63"/>
      <c r="I9" s="58" t="s">
        <v>49</v>
      </c>
      <c r="J9" s="31"/>
      <c r="K9" s="11" t="s">
        <v>55</v>
      </c>
      <c r="L9" s="31"/>
      <c r="M9" s="58" t="s">
        <v>95</v>
      </c>
      <c r="N9" s="62"/>
      <c r="O9" s="58" t="s">
        <v>96</v>
      </c>
      <c r="P9" s="62"/>
      <c r="Q9" s="58" t="s">
        <v>97</v>
      </c>
      <c r="R9" s="63"/>
      <c r="S9" s="58" t="s">
        <v>49</v>
      </c>
      <c r="T9" s="31"/>
      <c r="U9" s="11" t="s">
        <v>55</v>
      </c>
    </row>
    <row r="10" spans="1:21" ht="39" customHeight="1" x14ac:dyDescent="0.4">
      <c r="A10" s="37" t="s">
        <v>107</v>
      </c>
      <c r="C10" s="38">
        <v>9048220000</v>
      </c>
      <c r="D10" s="38"/>
      <c r="E10" s="38">
        <v>-8978277259</v>
      </c>
      <c r="F10" s="38"/>
      <c r="G10" s="38">
        <v>0</v>
      </c>
      <c r="H10" s="38"/>
      <c r="I10" s="38">
        <f>C10+E10+G10</f>
        <v>69942741</v>
      </c>
      <c r="J10" s="24"/>
      <c r="K10" s="86">
        <f>I10/$I$13*100</f>
        <v>98.345817588284419</v>
      </c>
      <c r="L10" s="24"/>
      <c r="M10" s="38">
        <v>9048220000</v>
      </c>
      <c r="N10" s="38"/>
      <c r="O10" s="38">
        <v>-8978277259</v>
      </c>
      <c r="P10" s="38"/>
      <c r="Q10" s="38">
        <v>0</v>
      </c>
      <c r="R10" s="38"/>
      <c r="S10" s="38">
        <f>M10+O10+Q10</f>
        <v>69942741</v>
      </c>
      <c r="T10" s="24"/>
      <c r="U10" s="86">
        <f>S10/$I$13*100</f>
        <v>98.345817588284419</v>
      </c>
    </row>
    <row r="11" spans="1:21" ht="39" customHeight="1" x14ac:dyDescent="0.4">
      <c r="A11" s="37" t="s">
        <v>108</v>
      </c>
      <c r="C11" s="38">
        <v>255389550</v>
      </c>
      <c r="D11" s="38"/>
      <c r="E11" s="38">
        <v>-253415389</v>
      </c>
      <c r="F11" s="38"/>
      <c r="G11" s="38">
        <v>0</v>
      </c>
      <c r="H11" s="38"/>
      <c r="I11" s="38">
        <f>C11+E11+G11</f>
        <v>1974161</v>
      </c>
      <c r="J11" s="24"/>
      <c r="K11" s="86">
        <f>I11/$I$13*100</f>
        <v>2.7758488560793628</v>
      </c>
      <c r="L11" s="24"/>
      <c r="M11" s="38">
        <v>255389550</v>
      </c>
      <c r="N11" s="38"/>
      <c r="O11" s="38">
        <v>-253415389</v>
      </c>
      <c r="P11" s="38"/>
      <c r="Q11" s="38">
        <v>0</v>
      </c>
      <c r="R11" s="38"/>
      <c r="S11" s="38">
        <f>M11+O11+Q11</f>
        <v>1974161</v>
      </c>
      <c r="T11" s="24"/>
      <c r="U11" s="86">
        <f t="shared" ref="U11:U12" si="0">S11/$I$13*100</f>
        <v>2.7758488560793628</v>
      </c>
    </row>
    <row r="12" spans="1:21" ht="39" customHeight="1" thickBot="1" x14ac:dyDescent="0.45">
      <c r="A12" s="37" t="s">
        <v>20</v>
      </c>
      <c r="C12" s="41">
        <v>0</v>
      </c>
      <c r="D12" s="38"/>
      <c r="E12" s="41">
        <v>-797720</v>
      </c>
      <c r="F12" s="38"/>
      <c r="G12" s="41">
        <v>0</v>
      </c>
      <c r="H12" s="38"/>
      <c r="I12" s="41">
        <f>C12+E12+G12</f>
        <v>-797720</v>
      </c>
      <c r="J12" s="24"/>
      <c r="K12" s="86">
        <f>I12/$I$13*100</f>
        <v>-1.1216664443637723</v>
      </c>
      <c r="L12" s="24"/>
      <c r="M12" s="41">
        <v>0</v>
      </c>
      <c r="N12" s="38"/>
      <c r="O12" s="41">
        <v>-797720</v>
      </c>
      <c r="P12" s="38"/>
      <c r="Q12" s="41">
        <v>0</v>
      </c>
      <c r="R12" s="38"/>
      <c r="S12" s="41">
        <f>M12+O12+Q12</f>
        <v>-797720</v>
      </c>
      <c r="T12" s="24"/>
      <c r="U12" s="86">
        <f t="shared" si="0"/>
        <v>-1.1216664443637723</v>
      </c>
    </row>
    <row r="13" spans="1:21" ht="39" customHeight="1" thickBot="1" x14ac:dyDescent="0.45">
      <c r="A13" s="42"/>
      <c r="B13" s="56"/>
      <c r="C13" s="46">
        <f>SUM(C10:C12)</f>
        <v>9303609550</v>
      </c>
      <c r="D13" s="45"/>
      <c r="E13" s="46">
        <f>SUM(E10:E12)</f>
        <v>-9232490368</v>
      </c>
      <c r="F13" s="45"/>
      <c r="G13" s="46">
        <f>SUM(G10:G12)</f>
        <v>0</v>
      </c>
      <c r="H13" s="45"/>
      <c r="I13" s="46">
        <f>SUM(I10:I12)</f>
        <v>71119182</v>
      </c>
      <c r="J13" s="17"/>
      <c r="K13" s="117">
        <f>SUM(K10:K12)</f>
        <v>100.00000000000001</v>
      </c>
      <c r="L13" s="17"/>
      <c r="M13" s="46">
        <f>SUM(M10:M12)</f>
        <v>9303609550</v>
      </c>
      <c r="N13" s="45"/>
      <c r="O13" s="46">
        <f>SUM(O10:O12)</f>
        <v>-9232490368</v>
      </c>
      <c r="P13" s="45"/>
      <c r="Q13" s="46">
        <f>SUM(Q10:Q12)</f>
        <v>0</v>
      </c>
      <c r="R13" s="45"/>
      <c r="S13" s="46">
        <f>SUM(S10:S12)</f>
        <v>71119182</v>
      </c>
      <c r="T13" s="26"/>
      <c r="U13" s="114">
        <f>SUM(U10:U12)</f>
        <v>100.00000000000001</v>
      </c>
    </row>
    <row r="14" spans="1:21" ht="27.75" customHeight="1" thickTop="1" x14ac:dyDescent="0.4">
      <c r="A14" s="42"/>
      <c r="B14" s="56"/>
      <c r="C14" s="45"/>
      <c r="D14" s="45"/>
      <c r="E14" s="45"/>
      <c r="F14" s="45"/>
      <c r="G14" s="45"/>
      <c r="H14" s="45"/>
      <c r="I14" s="45"/>
      <c r="J14" s="17"/>
      <c r="K14" s="18"/>
      <c r="L14" s="17"/>
      <c r="M14" s="45"/>
      <c r="N14" s="45"/>
      <c r="O14" s="45"/>
      <c r="P14" s="45"/>
      <c r="Q14" s="45"/>
      <c r="R14" s="45"/>
      <c r="S14" s="45"/>
      <c r="T14" s="26"/>
      <c r="U14" s="18"/>
    </row>
    <row r="15" spans="1:21" ht="22.5" hidden="1" x14ac:dyDescent="0.4">
      <c r="C15" s="38">
        <f>'درآمد سود سهام'!C11</f>
        <v>9303609550</v>
      </c>
      <c r="D15" s="38"/>
      <c r="E15" s="38">
        <f>'درآمد ناشی از تغییر قیمت '!I12</f>
        <v>-9232490368</v>
      </c>
      <c r="F15" s="38"/>
      <c r="G15" s="38">
        <v>0</v>
      </c>
      <c r="H15" s="38"/>
      <c r="I15" s="38">
        <f>C15+E15+G15</f>
        <v>71119182</v>
      </c>
      <c r="J15" s="38"/>
      <c r="K15" s="38"/>
      <c r="L15" s="38"/>
      <c r="M15" s="38">
        <f>'درآمد سود سهام'!I13</f>
        <v>9303609550</v>
      </c>
      <c r="N15" s="38"/>
      <c r="O15" s="38">
        <f>'درآمد ناشی از تغییر قیمت '!Q12</f>
        <v>-9232490368</v>
      </c>
      <c r="P15" s="38"/>
      <c r="Q15" s="38">
        <v>0</v>
      </c>
      <c r="R15" s="38"/>
      <c r="S15" s="38">
        <f>M15+O15+Q15</f>
        <v>71119182</v>
      </c>
      <c r="T15" s="38"/>
      <c r="U15" s="38"/>
    </row>
    <row r="16" spans="1:21" ht="22.5" hidden="1" x14ac:dyDescent="0.4">
      <c r="C16" s="38">
        <f>C15-C13</f>
        <v>0</v>
      </c>
      <c r="D16" s="38"/>
      <c r="E16" s="38">
        <f>E15-E13</f>
        <v>0</v>
      </c>
      <c r="F16" s="38"/>
      <c r="G16" s="38">
        <f>G15-G13</f>
        <v>0</v>
      </c>
      <c r="H16" s="38"/>
      <c r="I16" s="38">
        <f>I15-I13</f>
        <v>0</v>
      </c>
      <c r="J16" s="38"/>
      <c r="K16" s="38"/>
      <c r="L16" s="38"/>
      <c r="M16" s="38">
        <f>M15-M13</f>
        <v>0</v>
      </c>
      <c r="N16" s="38"/>
      <c r="O16" s="38">
        <f>O15-O13</f>
        <v>0</v>
      </c>
      <c r="P16" s="38"/>
      <c r="Q16" s="38">
        <f>Q15-Q13</f>
        <v>0</v>
      </c>
      <c r="R16" s="38"/>
      <c r="S16" s="38">
        <f>S15-S13</f>
        <v>0</v>
      </c>
      <c r="T16" s="38"/>
      <c r="U16" s="38"/>
    </row>
    <row r="17" spans="3:21" ht="22.5" x14ac:dyDescent="0.4">
      <c r="C17" s="38"/>
      <c r="D17" s="38"/>
      <c r="E17" s="38"/>
      <c r="F17" s="38"/>
      <c r="G17" s="38"/>
      <c r="H17" s="38"/>
      <c r="I17" s="38"/>
      <c r="J17" s="12"/>
      <c r="K17" s="12"/>
      <c r="L17" s="12"/>
      <c r="M17" s="38"/>
      <c r="N17" s="38"/>
      <c r="O17" s="38"/>
      <c r="P17" s="38"/>
      <c r="Q17" s="38"/>
      <c r="R17" s="38"/>
      <c r="S17" s="38"/>
      <c r="T17" s="12"/>
      <c r="U17" s="12"/>
    </row>
    <row r="18" spans="3:21" ht="22.5" x14ac:dyDescent="0.4">
      <c r="G18" s="38"/>
      <c r="H18" s="38"/>
      <c r="I18" s="38"/>
      <c r="J18" s="12"/>
      <c r="K18" s="12"/>
      <c r="L18" s="12"/>
      <c r="M18" s="38"/>
      <c r="N18" s="38"/>
      <c r="O18" s="38"/>
      <c r="P18" s="38"/>
      <c r="Q18" s="38"/>
      <c r="R18" s="38"/>
      <c r="S18" s="38"/>
      <c r="T18" s="12"/>
      <c r="U18" s="12"/>
    </row>
    <row r="19" spans="3:21" ht="22.5" x14ac:dyDescent="0.4">
      <c r="G19" s="38"/>
      <c r="H19" s="38"/>
      <c r="I19" s="38"/>
      <c r="J19" s="12"/>
      <c r="K19" s="12"/>
      <c r="L19" s="12"/>
      <c r="M19" s="38"/>
      <c r="N19" s="38"/>
      <c r="O19" s="38"/>
      <c r="P19" s="38"/>
      <c r="Q19" s="38"/>
      <c r="R19" s="38"/>
      <c r="S19" s="38"/>
      <c r="T19" s="12"/>
      <c r="U19" s="12"/>
    </row>
  </sheetData>
  <sortState xmlns:xlrd2="http://schemas.microsoft.com/office/spreadsheetml/2017/richdata2" ref="A10:U12">
    <sortCondition descending="1" ref="S10:S12"/>
  </sortState>
  <mergeCells count="10">
    <mergeCell ref="A1:U1"/>
    <mergeCell ref="A2:U2"/>
    <mergeCell ref="A3:U3"/>
    <mergeCell ref="C6:U6"/>
    <mergeCell ref="A5:U5"/>
    <mergeCell ref="C7:K7"/>
    <mergeCell ref="M7:U7"/>
    <mergeCell ref="A8:A9"/>
    <mergeCell ref="I8:K8"/>
    <mergeCell ref="S8:U8"/>
  </mergeCells>
  <pageMargins left="0.39" right="0.39" top="0.39" bottom="0.39" header="0" footer="0"/>
  <pageSetup paperSize="9" scale="4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DC7F5-F381-475C-8169-90B7291ED9A1}">
  <sheetPr>
    <pageSetUpPr fitToPage="1"/>
  </sheetPr>
  <dimension ref="A1:U15"/>
  <sheetViews>
    <sheetView rightToLeft="1" view="pageBreakPreview" zoomScale="80" zoomScaleNormal="100" zoomScaleSheetLayoutView="80" workbookViewId="0">
      <selection activeCell="A13" sqref="A13:XFD14"/>
    </sheetView>
  </sheetViews>
  <sheetFormatPr defaultColWidth="9.140625" defaultRowHeight="15.75" x14ac:dyDescent="0.4"/>
  <cols>
    <col min="1" max="1" width="49.140625" style="47" bestFit="1" customWidth="1"/>
    <col min="2" max="2" width="1.42578125" style="47" customWidth="1"/>
    <col min="3" max="3" width="28.7109375" style="47" customWidth="1"/>
    <col min="4" max="4" width="1.42578125" style="47" customWidth="1"/>
    <col min="5" max="5" width="26.85546875" style="47" customWidth="1"/>
    <col min="6" max="6" width="1.42578125" style="47" customWidth="1"/>
    <col min="7" max="7" width="28.42578125" style="47" customWidth="1"/>
    <col min="8" max="8" width="1.42578125" style="47" customWidth="1"/>
    <col min="9" max="9" width="25" style="47" customWidth="1"/>
    <col min="10" max="10" width="1.42578125" style="19" customWidth="1"/>
    <col min="11" max="11" width="27.5703125" style="19" customWidth="1"/>
    <col min="12" max="12" width="1.42578125" style="19" customWidth="1"/>
    <col min="13" max="13" width="26.5703125" style="47" customWidth="1"/>
    <col min="14" max="14" width="1.42578125" style="47" customWidth="1"/>
    <col min="15" max="15" width="23.7109375" style="47" customWidth="1"/>
    <col min="16" max="16" width="1.42578125" style="47" customWidth="1"/>
    <col min="17" max="17" width="23" style="47" bestFit="1" customWidth="1"/>
    <col min="18" max="18" width="1.42578125" style="47" customWidth="1"/>
    <col min="19" max="19" width="26.5703125" style="47" customWidth="1"/>
    <col min="20" max="20" width="1.42578125" style="19" customWidth="1"/>
    <col min="21" max="21" width="24.42578125" style="19" bestFit="1" customWidth="1"/>
    <col min="22" max="22" width="1.42578125" style="19" customWidth="1"/>
    <col min="23" max="16384" width="9.140625" style="19"/>
  </cols>
  <sheetData>
    <row r="1" spans="1:21" ht="39" customHeight="1" x14ac:dyDescent="0.4">
      <c r="A1" s="122" t="str">
        <f>سهام!A1</f>
        <v>صندوق سرمایه گذاری بخشی افق دماوند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</row>
    <row r="2" spans="1:21" ht="39" customHeight="1" x14ac:dyDescent="0.4">
      <c r="A2" s="122" t="str">
        <f>درآمد!A2</f>
        <v>صورت وضعیت درآمدها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</row>
    <row r="3" spans="1:21" ht="39" customHeight="1" x14ac:dyDescent="0.4">
      <c r="A3" s="122" t="str">
        <f>درآمد!A3</f>
        <v>دوره یک ماهه منتهی به 31 فروردین 1405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</row>
    <row r="4" spans="1:21" ht="39" customHeight="1" x14ac:dyDescent="0.4"/>
    <row r="5" spans="1:21" ht="39" customHeight="1" x14ac:dyDescent="0.4">
      <c r="A5" s="123" t="s">
        <v>131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</row>
    <row r="6" spans="1:21" ht="39" customHeight="1" x14ac:dyDescent="0.85">
      <c r="A6" s="33"/>
      <c r="B6" s="33"/>
      <c r="C6" s="129" t="s">
        <v>80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</row>
    <row r="7" spans="1:21" ht="39" customHeight="1" thickBot="1" x14ac:dyDescent="0.8">
      <c r="C7" s="137" t="s">
        <v>154</v>
      </c>
      <c r="D7" s="137"/>
      <c r="E7" s="137"/>
      <c r="F7" s="137"/>
      <c r="G7" s="137"/>
      <c r="H7" s="137"/>
      <c r="I7" s="137"/>
      <c r="J7" s="137"/>
      <c r="K7" s="137"/>
      <c r="L7" s="22"/>
      <c r="M7" s="137" t="s">
        <v>155</v>
      </c>
      <c r="N7" s="137"/>
      <c r="O7" s="137"/>
      <c r="P7" s="137"/>
      <c r="Q7" s="137"/>
      <c r="R7" s="137"/>
      <c r="S7" s="137"/>
      <c r="T7" s="137"/>
      <c r="U7" s="137"/>
    </row>
    <row r="8" spans="1:21" ht="39" customHeight="1" thickBot="1" x14ac:dyDescent="0.7">
      <c r="A8" s="126" t="s">
        <v>59</v>
      </c>
      <c r="B8" s="63"/>
      <c r="C8" s="62" t="s">
        <v>156</v>
      </c>
      <c r="D8" s="63"/>
      <c r="E8" s="62" t="s">
        <v>61</v>
      </c>
      <c r="F8" s="63"/>
      <c r="G8" s="62" t="s">
        <v>62</v>
      </c>
      <c r="H8" s="63"/>
      <c r="I8" s="121" t="s">
        <v>34</v>
      </c>
      <c r="J8" s="121"/>
      <c r="K8" s="121"/>
      <c r="L8" s="31"/>
      <c r="M8" s="62" t="s">
        <v>156</v>
      </c>
      <c r="N8" s="63"/>
      <c r="O8" s="62" t="s">
        <v>61</v>
      </c>
      <c r="P8" s="63"/>
      <c r="Q8" s="62" t="s">
        <v>62</v>
      </c>
      <c r="R8" s="63"/>
      <c r="S8" s="121" t="s">
        <v>34</v>
      </c>
      <c r="T8" s="121"/>
      <c r="U8" s="121"/>
    </row>
    <row r="9" spans="1:21" ht="39" customHeight="1" thickBot="1" x14ac:dyDescent="0.7">
      <c r="A9" s="125"/>
      <c r="B9" s="63"/>
      <c r="C9" s="58" t="s">
        <v>91</v>
      </c>
      <c r="D9" s="62"/>
      <c r="E9" s="58" t="s">
        <v>132</v>
      </c>
      <c r="F9" s="62"/>
      <c r="G9" s="58" t="s">
        <v>133</v>
      </c>
      <c r="H9" s="63"/>
      <c r="I9" s="58" t="s">
        <v>49</v>
      </c>
      <c r="J9" s="31"/>
      <c r="K9" s="11" t="s">
        <v>55</v>
      </c>
      <c r="L9" s="31"/>
      <c r="M9" s="58" t="s">
        <v>91</v>
      </c>
      <c r="N9" s="62"/>
      <c r="O9" s="58" t="s">
        <v>132</v>
      </c>
      <c r="P9" s="62"/>
      <c r="Q9" s="58" t="s">
        <v>133</v>
      </c>
      <c r="R9" s="63"/>
      <c r="S9" s="58" t="s">
        <v>49</v>
      </c>
      <c r="T9" s="31"/>
      <c r="U9" s="11" t="s">
        <v>55</v>
      </c>
    </row>
    <row r="10" spans="1:21" ht="39" customHeight="1" thickBot="1" x14ac:dyDescent="0.45">
      <c r="A10" s="37" t="s">
        <v>118</v>
      </c>
      <c r="C10" s="38">
        <v>4956891324</v>
      </c>
      <c r="D10" s="38"/>
      <c r="E10" s="38">
        <v>-9787500</v>
      </c>
      <c r="F10" s="38"/>
      <c r="G10" s="38">
        <v>0</v>
      </c>
      <c r="H10" s="38"/>
      <c r="I10" s="38">
        <f>C10+E10+G10</f>
        <v>4947103824</v>
      </c>
      <c r="J10" s="12"/>
      <c r="K10" s="101">
        <f>I10/I11</f>
        <v>1</v>
      </c>
      <c r="L10" s="12"/>
      <c r="M10" s="38">
        <v>4956891324</v>
      </c>
      <c r="N10" s="38"/>
      <c r="O10" s="38">
        <v>-9787500</v>
      </c>
      <c r="P10" s="38"/>
      <c r="Q10" s="38">
        <v>0</v>
      </c>
      <c r="R10" s="38"/>
      <c r="S10" s="38">
        <f>M10+O10+Q10</f>
        <v>4947103824</v>
      </c>
      <c r="T10" s="24"/>
      <c r="U10" s="14">
        <f>S10/S11</f>
        <v>1</v>
      </c>
    </row>
    <row r="11" spans="1:21" ht="39" customHeight="1" thickBot="1" x14ac:dyDescent="0.45">
      <c r="A11" s="42"/>
      <c r="B11" s="56"/>
      <c r="C11" s="46">
        <f>SUM(C10:C10)</f>
        <v>4956891324</v>
      </c>
      <c r="D11" s="45"/>
      <c r="E11" s="46">
        <f>SUM(E10:E10)</f>
        <v>-9787500</v>
      </c>
      <c r="F11" s="45"/>
      <c r="G11" s="46">
        <f>SUM(G10:G10)</f>
        <v>0</v>
      </c>
      <c r="H11" s="45"/>
      <c r="I11" s="46">
        <f>SUM(I10:I10)</f>
        <v>4947103824</v>
      </c>
      <c r="J11" s="17"/>
      <c r="K11" s="102">
        <f>SUM(K10:K10)</f>
        <v>1</v>
      </c>
      <c r="L11" s="17"/>
      <c r="M11" s="46">
        <f>SUM(M10:M10)</f>
        <v>4956891324</v>
      </c>
      <c r="N11" s="45"/>
      <c r="O11" s="46">
        <f>SUM(O10:O10)</f>
        <v>-9787500</v>
      </c>
      <c r="P11" s="45"/>
      <c r="Q11" s="46">
        <f>SUM(Q10:Q10)</f>
        <v>0</v>
      </c>
      <c r="R11" s="45"/>
      <c r="S11" s="46">
        <f>SUM(S10:S10)</f>
        <v>4947103824</v>
      </c>
      <c r="T11" s="26"/>
      <c r="U11" s="102">
        <f>SUM(U10:U10)</f>
        <v>1</v>
      </c>
    </row>
    <row r="12" spans="1:21" ht="23.25" thickTop="1" x14ac:dyDescent="0.4">
      <c r="A12" s="37"/>
      <c r="C12" s="38"/>
      <c r="D12" s="38"/>
      <c r="E12" s="38"/>
      <c r="F12" s="38"/>
      <c r="G12" s="38"/>
      <c r="H12" s="38"/>
      <c r="I12" s="38"/>
      <c r="J12" s="12"/>
      <c r="K12" s="14"/>
      <c r="L12" s="12"/>
      <c r="M12" s="38"/>
      <c r="N12" s="38"/>
      <c r="O12" s="38"/>
      <c r="P12" s="38"/>
      <c r="Q12" s="38"/>
      <c r="R12" s="38"/>
      <c r="S12" s="38"/>
      <c r="T12" s="24"/>
      <c r="U12" s="14"/>
    </row>
    <row r="13" spans="1:21" ht="22.5" hidden="1" x14ac:dyDescent="0.4">
      <c r="C13" s="38">
        <f>'درآمد سود اوراق'!C10</f>
        <v>4956891324</v>
      </c>
      <c r="D13" s="38"/>
      <c r="E13" s="38">
        <f>'درآمد ناشی از تغییر قیمت '!I23</f>
        <v>-9787500</v>
      </c>
      <c r="F13" s="38"/>
      <c r="G13" s="38">
        <v>0</v>
      </c>
      <c r="H13" s="38"/>
      <c r="I13" s="38">
        <f>C13+E13+G13</f>
        <v>4947103824</v>
      </c>
      <c r="M13" s="38">
        <f>'درآمد سود اوراق'!I10</f>
        <v>4956891324</v>
      </c>
      <c r="N13" s="38"/>
      <c r="O13" s="38">
        <f>'درآمد ناشی از تغییر قیمت '!Q23</f>
        <v>-9787500</v>
      </c>
      <c r="P13" s="38"/>
      <c r="Q13" s="38">
        <v>0</v>
      </c>
      <c r="R13" s="38"/>
      <c r="S13" s="38">
        <f>M13+O13+Q13</f>
        <v>4947103824</v>
      </c>
    </row>
    <row r="14" spans="1:21" ht="22.5" hidden="1" x14ac:dyDescent="0.4">
      <c r="C14" s="38">
        <f>C13-C11</f>
        <v>0</v>
      </c>
      <c r="D14" s="38"/>
      <c r="E14" s="38">
        <f>E13-E11</f>
        <v>0</v>
      </c>
      <c r="F14" s="38"/>
      <c r="G14" s="38">
        <f>G13-G11</f>
        <v>0</v>
      </c>
      <c r="H14" s="38"/>
      <c r="I14" s="38">
        <f>I13-I11</f>
        <v>0</v>
      </c>
      <c r="M14" s="38">
        <f>M13-M11</f>
        <v>0</v>
      </c>
      <c r="N14" s="38"/>
      <c r="O14" s="38">
        <f>O13-O11</f>
        <v>0</v>
      </c>
      <c r="P14" s="38"/>
      <c r="Q14" s="38">
        <f>Q13-Q11</f>
        <v>0</v>
      </c>
      <c r="R14" s="38"/>
      <c r="S14" s="38">
        <f>S13-S11</f>
        <v>0</v>
      </c>
    </row>
    <row r="15" spans="1:21" ht="22.5" x14ac:dyDescent="0.4">
      <c r="M15" s="38"/>
      <c r="N15" s="38"/>
      <c r="O15" s="38"/>
      <c r="P15" s="38"/>
      <c r="Q15" s="38"/>
      <c r="R15" s="38"/>
      <c r="S15" s="38"/>
    </row>
  </sheetData>
  <mergeCells count="10">
    <mergeCell ref="A8:A9"/>
    <mergeCell ref="I8:K8"/>
    <mergeCell ref="S8:U8"/>
    <mergeCell ref="A1:U1"/>
    <mergeCell ref="A2:U2"/>
    <mergeCell ref="A3:U3"/>
    <mergeCell ref="A5:U5"/>
    <mergeCell ref="C6:U6"/>
    <mergeCell ref="C7:K7"/>
    <mergeCell ref="M7:U7"/>
  </mergeCells>
  <pageMargins left="0.39" right="0.39" top="0.39" bottom="0.39" header="0" footer="0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صورت وضعیت پرتفوی</vt:lpstr>
      <vt:lpstr>سهام</vt:lpstr>
      <vt:lpstr>اوراق مشتقه</vt:lpstr>
      <vt:lpstr>اوراق </vt:lpstr>
      <vt:lpstr>سپرده</vt:lpstr>
      <vt:lpstr>تعدیل قیمت</vt:lpstr>
      <vt:lpstr>درآمد</vt:lpstr>
      <vt:lpstr>2-1</vt:lpstr>
      <vt:lpstr>2-2</vt:lpstr>
      <vt:lpstr>2-3</vt:lpstr>
      <vt:lpstr>2-4</vt:lpstr>
      <vt:lpstr>درآمد سود ترجیحی</vt:lpstr>
      <vt:lpstr>درآمد سود سهام</vt:lpstr>
      <vt:lpstr>درآمد سود اوراق</vt:lpstr>
      <vt:lpstr>سود سپرده بانکی</vt:lpstr>
      <vt:lpstr>درآمد ناشی از تغییر قیمت </vt:lpstr>
      <vt:lpstr>'2-1'!Print_Area</vt:lpstr>
      <vt:lpstr>'2-2'!Print_Area</vt:lpstr>
      <vt:lpstr>'2-3'!Print_Area</vt:lpstr>
      <vt:lpstr>'2-4'!Print_Area</vt:lpstr>
      <vt:lpstr>'اوراق '!Print_Area</vt:lpstr>
      <vt:lpstr>'اوراق مشتقه'!Print_Area</vt:lpstr>
      <vt:lpstr>'تعدیل قیمت'!Print_Area</vt:lpstr>
      <vt:lpstr>درآمد!Print_Area</vt:lpstr>
      <vt:lpstr>'درآمد سود اوراق'!Print_Area</vt:lpstr>
      <vt:lpstr>'درآمد سود ترجیحی'!Print_Area</vt:lpstr>
      <vt:lpstr>'درآمد سود سهام'!Print_Area</vt:lpstr>
      <vt:lpstr>'درآمد ناشی از تغییر قیمت 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Hamid Reza MusaZadeh</dc:creator>
  <dc:description/>
  <cp:lastModifiedBy>Hamid Reza MusaZadeh</cp:lastModifiedBy>
  <cp:lastPrinted>2026-04-25T11:46:19Z</cp:lastPrinted>
  <dcterms:created xsi:type="dcterms:W3CDTF">2025-07-27T13:20:38Z</dcterms:created>
  <dcterms:modified xsi:type="dcterms:W3CDTF">2026-04-27T09:35:59Z</dcterms:modified>
</cp:coreProperties>
</file>