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بخشی افق دماوند\عملیات حسابداری\گزارش پرتفوی\1405\03\"/>
    </mc:Choice>
  </mc:AlternateContent>
  <xr:revisionPtr revIDLastSave="0" documentId="13_ncr:1_{D885C9CD-B473-4265-9DC3-BFE08B68C6A6}" xr6:coauthVersionLast="47" xr6:coauthVersionMax="47" xr10:uidLastSave="{00000000-0000-0000-0000-000000000000}"/>
  <bookViews>
    <workbookView xWindow="-120" yWindow="-120" windowWidth="29040" windowHeight="15840" tabRatio="934" firstSheet="1" activeTab="16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اوراق " sheetId="23" r:id="rId4"/>
    <sheet name="سپرده" sheetId="7" r:id="rId5"/>
    <sheet name="درآمد" sheetId="8" r:id="rId6"/>
    <sheet name="2-1" sheetId="9" r:id="rId7"/>
    <sheet name="2-2" sheetId="24" r:id="rId8"/>
    <sheet name="2-3" sheetId="13" r:id="rId9"/>
    <sheet name="2-4" sheetId="14" r:id="rId10"/>
    <sheet name="درآمد سود ترجیحی" sheetId="26" r:id="rId11"/>
    <sheet name="درآمد سود سهام" sheetId="15" r:id="rId12"/>
    <sheet name="درآمد سود اوراق" sheetId="25" r:id="rId13"/>
    <sheet name="سود سپرده بانکی" sheetId="18" r:id="rId14"/>
    <sheet name="درآمد ناشی از تغییر قیمت " sheetId="21" r:id="rId15"/>
    <sheet name="درآمد ناشی از فروش" sheetId="27" r:id="rId16"/>
    <sheet name="درآمد ناشی از اختیار فروش" sheetId="28" r:id="rId17"/>
  </sheets>
  <externalReferences>
    <externalReference r:id="rId18"/>
  </externalReferences>
  <definedNames>
    <definedName name="_xlnm._FilterDatabase" localSheetId="6" hidden="1">'2-1'!$W$1:$W$67</definedName>
    <definedName name="_xlnm._FilterDatabase" localSheetId="7" hidden="1">'2-2'!$A$9:$X$12</definedName>
    <definedName name="_xlnm.Print_Area" localSheetId="6">'2-1'!$A$1:$V$64</definedName>
    <definedName name="_xlnm.Print_Area" localSheetId="7">'2-2'!$A$1:$V$12</definedName>
    <definedName name="_xlnm.Print_Area" localSheetId="8">'2-3'!$A$1:$J$14</definedName>
    <definedName name="_xlnm.Print_Area" localSheetId="9">'2-4'!$A$1:$F$11</definedName>
    <definedName name="_xlnm.Print_Area" localSheetId="3">'اوراق '!$A$1:$AJ$12</definedName>
    <definedName name="_xlnm.Print_Area" localSheetId="2">'اوراق مشتقه'!$A$1:$V$14</definedName>
    <definedName name="_xlnm.Print_Area" localSheetId="5">درآمد!$A$1:$J$13</definedName>
    <definedName name="_xlnm.Print_Area" localSheetId="12">'درآمد سود اوراق'!$A$1:$N$11</definedName>
    <definedName name="_xlnm.Print_Area" localSheetId="10">'درآمد سود ترجیحی'!$A$1:$I$9</definedName>
    <definedName name="_xlnm.Print_Area" localSheetId="11">'درآمد سود سهام'!$A$1:$N$19</definedName>
    <definedName name="_xlnm.Print_Area" localSheetId="16">'درآمد ناشی از اختیار فروش'!$A$1:$R$14</definedName>
    <definedName name="_xlnm.Print_Area" localSheetId="14">'درآمد ناشی از تغییر قیمت '!$A$1:$R$74</definedName>
    <definedName name="_xlnm.Print_Area" localSheetId="15">'درآمد ناشی از فروش'!$A$1:$S$28</definedName>
    <definedName name="_xlnm.Print_Area" localSheetId="4">سپرده!$A$1:$L$14</definedName>
    <definedName name="_xlnm.Print_Area" localSheetId="1">سهام!$A$1:$Z$57</definedName>
    <definedName name="_xlnm.Print_Area" localSheetId="13">'سود سپرده بانکی'!$A$1:$N$13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24" l="1"/>
  <c r="G13" i="24"/>
  <c r="C10" i="14"/>
  <c r="E10" i="14"/>
  <c r="Q67" i="9"/>
  <c r="S65" i="9" s="1"/>
  <c r="S66" i="9" s="1"/>
  <c r="Q66" i="9"/>
  <c r="Q65" i="9"/>
  <c r="G67" i="9"/>
  <c r="I65" i="9" s="1"/>
  <c r="I66" i="9" s="1"/>
  <c r="S52" i="9"/>
  <c r="S53" i="9"/>
  <c r="S54" i="9"/>
  <c r="I52" i="9"/>
  <c r="I53" i="9"/>
  <c r="I54" i="9"/>
  <c r="G61" i="9"/>
  <c r="G66" i="9"/>
  <c r="G65" i="9"/>
  <c r="E65" i="9"/>
  <c r="O65" i="9"/>
  <c r="M65" i="9"/>
  <c r="C65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5" i="9"/>
  <c r="S56" i="9"/>
  <c r="S57" i="9"/>
  <c r="S58" i="9"/>
  <c r="S59" i="9"/>
  <c r="S6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5" i="9"/>
  <c r="I56" i="9"/>
  <c r="I57" i="9"/>
  <c r="I58" i="9"/>
  <c r="I59" i="9"/>
  <c r="I60" i="9"/>
  <c r="I11" i="27"/>
  <c r="I12" i="27"/>
  <c r="I13" i="27"/>
  <c r="I14" i="27"/>
  <c r="I15" i="27"/>
  <c r="I16" i="27"/>
  <c r="I17" i="27"/>
  <c r="I18" i="27"/>
  <c r="I10" i="27"/>
  <c r="I9" i="27"/>
  <c r="Q11" i="27"/>
  <c r="Q12" i="27"/>
  <c r="Q13" i="27"/>
  <c r="Q14" i="27"/>
  <c r="Q15" i="27"/>
  <c r="Q16" i="27"/>
  <c r="Q17" i="27"/>
  <c r="Q18" i="27"/>
  <c r="Q19" i="27"/>
  <c r="Q10" i="27"/>
  <c r="Q9" i="27"/>
  <c r="I30" i="27"/>
  <c r="A2" i="27"/>
  <c r="A1" i="27"/>
  <c r="G26" i="27"/>
  <c r="Q16" i="28"/>
  <c r="I16" i="28"/>
  <c r="O16" i="28"/>
  <c r="E13" i="28"/>
  <c r="M17" i="28"/>
  <c r="M18" i="28" s="1"/>
  <c r="E17" i="28"/>
  <c r="E18" i="28" s="1"/>
  <c r="C13" i="28"/>
  <c r="G13" i="28"/>
  <c r="I13" i="28"/>
  <c r="K13" i="28"/>
  <c r="M13" i="28"/>
  <c r="O13" i="28"/>
  <c r="Q13" i="28"/>
  <c r="K7" i="28"/>
  <c r="C7" i="28"/>
  <c r="A2" i="28"/>
  <c r="A1" i="28"/>
  <c r="G68" i="9" l="1"/>
  <c r="I20" i="27"/>
  <c r="E20" i="27"/>
  <c r="G20" i="27"/>
  <c r="C20" i="27"/>
  <c r="K7" i="27"/>
  <c r="K24" i="27" s="1"/>
  <c r="C7" i="27"/>
  <c r="C24" i="27" s="1"/>
  <c r="O27" i="27"/>
  <c r="M27" i="27"/>
  <c r="K27" i="27"/>
  <c r="I27" i="27"/>
  <c r="G27" i="27"/>
  <c r="E27" i="27"/>
  <c r="C27" i="27"/>
  <c r="O20" i="27"/>
  <c r="M20" i="27"/>
  <c r="K20" i="27"/>
  <c r="I19" i="27"/>
  <c r="U21" i="27"/>
  <c r="Q20" i="27" l="1"/>
  <c r="T21" i="27" s="1"/>
  <c r="Q27" i="27"/>
  <c r="Q30" i="27" s="1"/>
  <c r="I66" i="21" l="1"/>
  <c r="I67" i="21" s="1"/>
  <c r="E67" i="21"/>
  <c r="C67" i="21"/>
  <c r="G67" i="21"/>
  <c r="K67" i="21"/>
  <c r="Q60" i="21"/>
  <c r="Q61" i="21"/>
  <c r="Q67" i="21" s="1"/>
  <c r="Q62" i="21"/>
  <c r="Q63" i="21"/>
  <c r="Q64" i="21"/>
  <c r="Q65" i="21"/>
  <c r="Q66" i="21"/>
  <c r="M67" i="21"/>
  <c r="O67" i="21"/>
  <c r="W69" i="21"/>
  <c r="I62" i="21"/>
  <c r="V69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3" i="21"/>
  <c r="I64" i="21"/>
  <c r="I6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45" i="21"/>
  <c r="I45" i="21"/>
  <c r="Q29" i="21"/>
  <c r="Q30" i="21"/>
  <c r="Q31" i="21"/>
  <c r="Q32" i="21"/>
  <c r="Q33" i="21"/>
  <c r="Q34" i="21"/>
  <c r="O35" i="21"/>
  <c r="M35" i="21"/>
  <c r="K35" i="21"/>
  <c r="C35" i="21"/>
  <c r="E35" i="21"/>
  <c r="G35" i="21"/>
  <c r="I29" i="21"/>
  <c r="I30" i="21"/>
  <c r="I31" i="21"/>
  <c r="I32" i="21"/>
  <c r="I33" i="21"/>
  <c r="I34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10" i="21"/>
  <c r="I11" i="21"/>
  <c r="G11" i="15"/>
  <c r="G12" i="15"/>
  <c r="G13" i="15"/>
  <c r="G14" i="15"/>
  <c r="G15" i="15"/>
  <c r="G16" i="15"/>
  <c r="G10" i="15"/>
  <c r="G9" i="15"/>
  <c r="I18" i="15"/>
  <c r="K18" i="15"/>
  <c r="M17" i="15"/>
  <c r="M11" i="15"/>
  <c r="M12" i="15"/>
  <c r="M13" i="15"/>
  <c r="M14" i="15"/>
  <c r="M15" i="15"/>
  <c r="M16" i="15"/>
  <c r="M10" i="15"/>
  <c r="G14" i="18"/>
  <c r="M14" i="18"/>
  <c r="AI19" i="23"/>
  <c r="C16" i="7"/>
  <c r="E16" i="7"/>
  <c r="G16" i="7"/>
  <c r="K16" i="7"/>
  <c r="I16" i="7"/>
  <c r="I10" i="7"/>
  <c r="I9" i="7"/>
  <c r="M9" i="7"/>
  <c r="S19" i="23"/>
  <c r="U19" i="23"/>
  <c r="W19" i="23"/>
  <c r="Y19" i="23"/>
  <c r="Q19" i="23"/>
  <c r="Q20" i="23" s="1"/>
  <c r="AA19" i="23"/>
  <c r="AA18" i="23"/>
  <c r="AE19" i="23"/>
  <c r="AG19" i="23"/>
  <c r="AG20" i="23" s="1"/>
  <c r="M56" i="2"/>
  <c r="Q53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12" i="2"/>
  <c r="Q11" i="2"/>
  <c r="M59" i="2"/>
  <c r="I59" i="2"/>
  <c r="E59" i="2"/>
  <c r="G59" i="2"/>
  <c r="C56" i="2"/>
  <c r="I56" i="2"/>
  <c r="K56" i="2"/>
  <c r="K59" i="2" s="1"/>
  <c r="O56" i="2"/>
  <c r="O59" i="2" s="1"/>
  <c r="Y59" i="2"/>
  <c r="U56" i="2"/>
  <c r="U59" i="2" s="1"/>
  <c r="W56" i="2"/>
  <c r="Y56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12" i="2"/>
  <c r="Y11" i="2"/>
  <c r="W59" i="2"/>
  <c r="E56" i="2"/>
  <c r="G56" i="2"/>
  <c r="G60" i="2" s="1"/>
  <c r="M7" i="24"/>
  <c r="C7" i="24"/>
  <c r="Q56" i="2" l="1"/>
  <c r="Q58" i="2"/>
  <c r="W60" i="2"/>
  <c r="D8" i="26"/>
  <c r="A1" i="24"/>
  <c r="A1" i="9"/>
  <c r="A1" i="8"/>
  <c r="A1" i="13" s="1"/>
  <c r="A1" i="7"/>
  <c r="A1" i="23"/>
  <c r="E8" i="26"/>
  <c r="A3" i="23"/>
  <c r="I7" i="15"/>
  <c r="C7" i="15"/>
  <c r="I10" i="9"/>
  <c r="C7" i="25"/>
  <c r="I7" i="25"/>
  <c r="M63" i="9"/>
  <c r="Q61" i="9"/>
  <c r="O61" i="9"/>
  <c r="O66" i="9" s="1"/>
  <c r="C61" i="9"/>
  <c r="C66" i="9" s="1"/>
  <c r="E61" i="9"/>
  <c r="E66" i="9" s="1"/>
  <c r="G64" i="9"/>
  <c r="M61" i="9"/>
  <c r="M66" i="9" s="1"/>
  <c r="G7" i="13"/>
  <c r="E7" i="14" s="1"/>
  <c r="C7" i="13"/>
  <c r="C7" i="14" s="1"/>
  <c r="O44" i="21"/>
  <c r="M44" i="21"/>
  <c r="K44" i="21"/>
  <c r="G44" i="21"/>
  <c r="E44" i="21"/>
  <c r="C44" i="21"/>
  <c r="I10" i="25"/>
  <c r="M13" i="24" s="1"/>
  <c r="C10" i="25"/>
  <c r="C13" i="24" s="1"/>
  <c r="AK10" i="23"/>
  <c r="I9" i="21"/>
  <c r="I35" i="21" s="1"/>
  <c r="Q9" i="21"/>
  <c r="I72" i="21"/>
  <c r="Q72" i="21"/>
  <c r="I7" i="7"/>
  <c r="C7" i="7"/>
  <c r="AA7" i="23"/>
  <c r="M7" i="23"/>
  <c r="M7" i="3"/>
  <c r="C7" i="3"/>
  <c r="Q64" i="9" l="1"/>
  <c r="Q68" i="9"/>
  <c r="I61" i="9"/>
  <c r="Q35" i="21"/>
  <c r="Q44" i="21" s="1"/>
  <c r="V70" i="21" s="1"/>
  <c r="Q59" i="2"/>
  <c r="M64" i="9"/>
  <c r="I7" i="18"/>
  <c r="K7" i="21" s="1"/>
  <c r="C7" i="18"/>
  <c r="C7" i="21" s="1"/>
  <c r="I44" i="21"/>
  <c r="W70" i="21" s="1"/>
  <c r="S10" i="24"/>
  <c r="I10" i="24"/>
  <c r="I13" i="25"/>
  <c r="C13" i="25"/>
  <c r="E10" i="25"/>
  <c r="E13" i="25" s="1"/>
  <c r="K10" i="25"/>
  <c r="K13" i="25" s="1"/>
  <c r="M12" i="25"/>
  <c r="G12" i="25"/>
  <c r="M9" i="25"/>
  <c r="M10" i="25" s="1"/>
  <c r="G9" i="25"/>
  <c r="G10" i="25" s="1"/>
  <c r="A3" i="25"/>
  <c r="A2" i="25"/>
  <c r="A1" i="25"/>
  <c r="Q73" i="21"/>
  <c r="Q76" i="21" s="1"/>
  <c r="O73" i="21"/>
  <c r="M73" i="21"/>
  <c r="K73" i="21"/>
  <c r="I73" i="21"/>
  <c r="E13" i="24" s="1"/>
  <c r="I13" i="24" s="1"/>
  <c r="G73" i="21"/>
  <c r="E73" i="21"/>
  <c r="C73" i="21"/>
  <c r="Q11" i="24"/>
  <c r="O11" i="24"/>
  <c r="M11" i="24"/>
  <c r="G11" i="24"/>
  <c r="G14" i="24" s="1"/>
  <c r="E11" i="24"/>
  <c r="C11" i="24"/>
  <c r="A3" i="24"/>
  <c r="A2" i="24"/>
  <c r="G20" i="15"/>
  <c r="M20" i="15"/>
  <c r="M9" i="15"/>
  <c r="M18" i="15" s="1"/>
  <c r="G17" i="15"/>
  <c r="M10" i="18"/>
  <c r="K12" i="18"/>
  <c r="G10" i="18"/>
  <c r="K10" i="7"/>
  <c r="AI16" i="23"/>
  <c r="AG14" i="23"/>
  <c r="M11" i="23"/>
  <c r="O11" i="23"/>
  <c r="O14" i="23" s="1"/>
  <c r="Q11" i="23"/>
  <c r="Q14" i="23" s="1"/>
  <c r="Y11" i="23"/>
  <c r="W11" i="23"/>
  <c r="S11" i="23"/>
  <c r="S14" i="23" s="1"/>
  <c r="U11" i="23"/>
  <c r="U14" i="23" s="1"/>
  <c r="AA11" i="23"/>
  <c r="AG11" i="23"/>
  <c r="AE11" i="23"/>
  <c r="AE14" i="23" s="1"/>
  <c r="AI10" i="23"/>
  <c r="AI11" i="23" s="1"/>
  <c r="AI14" i="23" s="1"/>
  <c r="M11" i="18"/>
  <c r="M9" i="18"/>
  <c r="I12" i="18"/>
  <c r="E12" i="18"/>
  <c r="C12" i="18"/>
  <c r="G11" i="18"/>
  <c r="G9" i="18"/>
  <c r="A3" i="18"/>
  <c r="A2" i="18"/>
  <c r="A1" i="18"/>
  <c r="E11" i="8"/>
  <c r="C13" i="14"/>
  <c r="S10" i="9"/>
  <c r="K59" i="9" l="1"/>
  <c r="K53" i="9"/>
  <c r="K52" i="9"/>
  <c r="K54" i="9"/>
  <c r="S61" i="9"/>
  <c r="E8" i="8" s="1"/>
  <c r="K14" i="9"/>
  <c r="K26" i="9"/>
  <c r="K38" i="9"/>
  <c r="K50" i="9"/>
  <c r="K15" i="9"/>
  <c r="K27" i="9"/>
  <c r="K39" i="9"/>
  <c r="K51" i="9"/>
  <c r="K58" i="9"/>
  <c r="K44" i="9"/>
  <c r="K21" i="9"/>
  <c r="K34" i="9"/>
  <c r="K23" i="9"/>
  <c r="K47" i="9"/>
  <c r="K36" i="9"/>
  <c r="K16" i="9"/>
  <c r="K28" i="9"/>
  <c r="K40" i="9"/>
  <c r="K55" i="9"/>
  <c r="K20" i="9"/>
  <c r="K24" i="9"/>
  <c r="K17" i="9"/>
  <c r="K29" i="9"/>
  <c r="K41" i="9"/>
  <c r="K56" i="9"/>
  <c r="K32" i="9"/>
  <c r="K33" i="9"/>
  <c r="K46" i="9"/>
  <c r="K48" i="9"/>
  <c r="K18" i="9"/>
  <c r="K30" i="9"/>
  <c r="K42" i="9"/>
  <c r="K57" i="9"/>
  <c r="K19" i="9"/>
  <c r="K31" i="9"/>
  <c r="K43" i="9"/>
  <c r="K45" i="9"/>
  <c r="K25" i="9"/>
  <c r="K22" i="9"/>
  <c r="K37" i="9"/>
  <c r="K49" i="9"/>
  <c r="K35" i="9"/>
  <c r="K12" i="9"/>
  <c r="K13" i="9"/>
  <c r="K60" i="9"/>
  <c r="K11" i="9"/>
  <c r="C70" i="21"/>
  <c r="C42" i="21"/>
  <c r="K70" i="21"/>
  <c r="K42" i="21"/>
  <c r="T36" i="21"/>
  <c r="O63" i="9"/>
  <c r="E63" i="9"/>
  <c r="E64" i="9" s="1"/>
  <c r="U36" i="21"/>
  <c r="G15" i="13"/>
  <c r="I15" i="18"/>
  <c r="M12" i="18"/>
  <c r="M15" i="18" s="1"/>
  <c r="C15" i="13"/>
  <c r="C15" i="18"/>
  <c r="E13" i="14"/>
  <c r="Q14" i="24"/>
  <c r="K10" i="9"/>
  <c r="O13" i="24"/>
  <c r="C14" i="24"/>
  <c r="M14" i="24"/>
  <c r="I11" i="7"/>
  <c r="I14" i="7" s="1"/>
  <c r="K9" i="7"/>
  <c r="K11" i="7" s="1"/>
  <c r="K14" i="7" s="1"/>
  <c r="AG15" i="23"/>
  <c r="AA13" i="23"/>
  <c r="AA14" i="23" s="1"/>
  <c r="I76" i="21"/>
  <c r="E14" i="24"/>
  <c r="AI17" i="23"/>
  <c r="I11" i="24"/>
  <c r="G13" i="25"/>
  <c r="M13" i="25"/>
  <c r="S11" i="24"/>
  <c r="G12" i="18"/>
  <c r="G15" i="18" s="1"/>
  <c r="A3" i="21"/>
  <c r="A2" i="21"/>
  <c r="A1" i="21"/>
  <c r="U10" i="9" l="1"/>
  <c r="U54" i="9"/>
  <c r="U53" i="9"/>
  <c r="U52" i="9"/>
  <c r="U22" i="9"/>
  <c r="U34" i="9"/>
  <c r="U46" i="9"/>
  <c r="U47" i="9"/>
  <c r="U35" i="9"/>
  <c r="U21" i="9"/>
  <c r="U33" i="9"/>
  <c r="U60" i="9"/>
  <c r="U23" i="9"/>
  <c r="U45" i="9"/>
  <c r="U11" i="9"/>
  <c r="U20" i="9"/>
  <c r="U59" i="9"/>
  <c r="U44" i="9"/>
  <c r="U32" i="9"/>
  <c r="U29" i="9"/>
  <c r="U27" i="9"/>
  <c r="U36" i="9"/>
  <c r="U55" i="9"/>
  <c r="U26" i="9"/>
  <c r="U58" i="9"/>
  <c r="U25" i="9"/>
  <c r="U43" i="9"/>
  <c r="U51" i="9"/>
  <c r="U40" i="9"/>
  <c r="U16" i="9"/>
  <c r="U19" i="9"/>
  <c r="U18" i="9"/>
  <c r="U28" i="9"/>
  <c r="U12" i="9"/>
  <c r="U31" i="9"/>
  <c r="U41" i="9"/>
  <c r="U50" i="9"/>
  <c r="U49" i="9"/>
  <c r="U57" i="9"/>
  <c r="U42" i="9"/>
  <c r="U30" i="9"/>
  <c r="U37" i="9"/>
  <c r="U39" i="9"/>
  <c r="U15" i="9"/>
  <c r="U13" i="9"/>
  <c r="U24" i="9"/>
  <c r="U14" i="9"/>
  <c r="U56" i="9"/>
  <c r="U48" i="9"/>
  <c r="U17" i="9"/>
  <c r="U38" i="9"/>
  <c r="K61" i="9"/>
  <c r="O14" i="24"/>
  <c r="S13" i="24"/>
  <c r="S14" i="24" s="1"/>
  <c r="O64" i="9"/>
  <c r="S63" i="9"/>
  <c r="S64" i="9" s="1"/>
  <c r="E9" i="8"/>
  <c r="K10" i="24"/>
  <c r="K11" i="24" s="1"/>
  <c r="I14" i="24"/>
  <c r="U10" i="24"/>
  <c r="C18" i="15"/>
  <c r="E18" i="15"/>
  <c r="E21" i="15" s="1"/>
  <c r="I21" i="15"/>
  <c r="K21" i="15"/>
  <c r="A3" i="15"/>
  <c r="A2" i="15"/>
  <c r="A1" i="15"/>
  <c r="A3" i="9"/>
  <c r="A2" i="9"/>
  <c r="U61" i="9" l="1"/>
  <c r="A3" i="28"/>
  <c r="A3" i="27"/>
  <c r="I9" i="8"/>
  <c r="C63" i="9"/>
  <c r="C21" i="15"/>
  <c r="U11" i="24"/>
  <c r="M21" i="15"/>
  <c r="G18" i="15"/>
  <c r="G21" i="15" s="1"/>
  <c r="A3" i="13"/>
  <c r="A2" i="13"/>
  <c r="A3" i="14"/>
  <c r="A3" i="26" s="1"/>
  <c r="A2" i="14"/>
  <c r="A2" i="26" s="1"/>
  <c r="A1" i="14"/>
  <c r="A1" i="26" s="1"/>
  <c r="C13" i="13"/>
  <c r="G13" i="13"/>
  <c r="I11" i="8"/>
  <c r="A3" i="7"/>
  <c r="A2" i="7"/>
  <c r="C11" i="7"/>
  <c r="C14" i="7" s="1"/>
  <c r="E11" i="7"/>
  <c r="E14" i="7" s="1"/>
  <c r="G11" i="7"/>
  <c r="G14" i="7" s="1"/>
  <c r="A3" i="3"/>
  <c r="A2" i="3"/>
  <c r="A1" i="3"/>
  <c r="I11" i="13" l="1"/>
  <c r="E10" i="8"/>
  <c r="E12" i="8" s="1"/>
  <c r="C64" i="9"/>
  <c r="I63" i="9"/>
  <c r="I64" i="9" s="1"/>
  <c r="I10" i="8"/>
  <c r="G16" i="13"/>
  <c r="E10" i="13"/>
  <c r="E11" i="13"/>
  <c r="C16" i="13"/>
  <c r="I8" i="8"/>
  <c r="I12" i="13"/>
  <c r="I10" i="13"/>
  <c r="E12" i="13"/>
  <c r="I13" i="13" l="1"/>
  <c r="E13" i="13"/>
  <c r="E15" i="8"/>
  <c r="I12" i="8"/>
  <c r="G11" i="8" l="1"/>
  <c r="G9" i="8"/>
  <c r="G10" i="8"/>
  <c r="G8" i="8"/>
  <c r="G12" i="8" l="1"/>
</calcChain>
</file>

<file path=xl/sharedStrings.xml><?xml version="1.0" encoding="utf-8"?>
<sst xmlns="http://schemas.openxmlformats.org/spreadsheetml/2006/main" count="486" uniqueCount="187">
  <si>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</si>
  <si>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</si>
  <si>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</si>
  <si>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</si>
  <si>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</si>
  <si>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</si>
  <si>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</si>
  <si>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</si>
  <si>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</si>
  <si>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</si>
  <si>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</si>
  <si>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پتروشیمی پارس</t>
  </si>
  <si>
    <t>پتروشیمی پردیس</t>
  </si>
  <si>
    <t>پتروشیمی تندگویان</t>
  </si>
  <si>
    <t>پتروشیمی جم</t>
  </si>
  <si>
    <t>پتروشیمی فناوران</t>
  </si>
  <si>
    <t>پتروشیمی نوری</t>
  </si>
  <si>
    <t>پتروشیمی‌شیراز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</si>
  <si>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</si>
  <si>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</si>
  <si>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</si>
  <si>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</si>
  <si>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</si>
  <si>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سرمایه‌گذاری صنایع پتروشیمی‌</t>
  </si>
  <si>
    <t>صنایع پتروشیمی خلیج فارس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</si>
  <si>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</si>
  <si>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</si>
  <si>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</si>
  <si>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</si>
  <si>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</si>
  <si>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</si>
  <si>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</si>
  <si>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</si>
  <si>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</si>
  <si>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جمع</t>
  </si>
  <si>
    <t>نام سهام</t>
  </si>
  <si>
    <t>قیمت اعمال</t>
  </si>
  <si>
    <t>تاریخ اعمال</t>
  </si>
  <si>
    <t>نوع اختیار</t>
  </si>
  <si>
    <t>نوع موقعیت</t>
  </si>
  <si>
    <t>تعداد اوراق</t>
  </si>
  <si>
    <t>اختیار خرید</t>
  </si>
  <si>
    <t>موقعیت فروش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</si>
  <si>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</si>
  <si>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</si>
  <si>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</si>
  <si>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</si>
  <si>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</si>
  <si>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</si>
  <si>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</si>
  <si>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</si>
  <si>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</si>
  <si>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</si>
  <si>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</si>
  <si>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</si>
  <si>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</si>
  <si>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</si>
  <si>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</si>
  <si>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</si>
  <si>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</si>
  <si>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</si>
  <si>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</si>
  <si>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</si>
  <si>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</si>
  <si>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</si>
  <si>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</si>
  <si>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ارزش دفتری</t>
  </si>
  <si>
    <t>گزارش افشا پرتفوی ماهانه</t>
  </si>
  <si>
    <t>در اجرای ابلاغیه شماره 12020093 مورخ 1396/09/05 سازمان بورس اوراق بهادار</t>
  </si>
  <si>
    <t>.</t>
  </si>
  <si>
    <t>1- سرمایه گذاری ها</t>
  </si>
  <si>
    <t>1-1- سرمایه گذاری در سهام و حق تقدم سهام</t>
  </si>
  <si>
    <t>(مبالغ به ریال)</t>
  </si>
  <si>
    <t>نام اختیار معاملات سهام</t>
  </si>
  <si>
    <t>اطلاعات آماری مرتبط با موقعیت های اخذ شده در اوراق اختیار معامله توسط صندوق سرمایه گذاری</t>
  </si>
  <si>
    <t>بانک سینا</t>
  </si>
  <si>
    <t>بانک پاسارگاد</t>
  </si>
  <si>
    <t>2- درآمد حاصل از سرمایه گذاری ها</t>
  </si>
  <si>
    <t xml:space="preserve">درآمد حاصل از سرمایه گذاری در سپرده بانکی </t>
  </si>
  <si>
    <t>درآمد حاصل از سرمایه گذاری در سهام و حق تقدم سهام و اختیار معاملات سهام</t>
  </si>
  <si>
    <t>2-1</t>
  </si>
  <si>
    <t>2-3</t>
  </si>
  <si>
    <t xml:space="preserve"> بانک سینا</t>
  </si>
  <si>
    <t>یادداشت 1-2-2</t>
  </si>
  <si>
    <t xml:space="preserve"> بانک پاسارگاد</t>
  </si>
  <si>
    <t>درآمد حاصل از تنزیل سود سهام دریافتنی</t>
  </si>
  <si>
    <t>2-1- درآمد حاصل از سرمایه گذاری در سهام ، حق تقدم سهام و اختیار معاملات سهام</t>
  </si>
  <si>
    <t>یادداشت 1-1-2</t>
  </si>
  <si>
    <t>یادداشت 2-1-2</t>
  </si>
  <si>
    <t>یادداشت 3-1-2</t>
  </si>
  <si>
    <t>2-1-1- درآمد سود سهام</t>
  </si>
  <si>
    <t>2-1-2- درآمد ناشی از تغییر قیمت سهام، حق تقدم سهام و اختیار معاملات سهام</t>
  </si>
  <si>
    <t>سود (زیان) ناشی از تغییر قیمت</t>
  </si>
  <si>
    <t>پتروشیمی اروند</t>
  </si>
  <si>
    <t>پتروشیمی امیرکبیر</t>
  </si>
  <si>
    <t>پتروشیمی جم پیلن</t>
  </si>
  <si>
    <t>پتروشیمی مارون</t>
  </si>
  <si>
    <t>پتروشیمی‌ خارک‌</t>
  </si>
  <si>
    <t>پلیمر آریا ساسول</t>
  </si>
  <si>
    <t>مدیریت صنعت شوینده ت.ص.بهشهر</t>
  </si>
  <si>
    <t>کارخانجات تولیدی نیروترانسفو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</si>
  <si>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</si>
  <si>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</si>
  <si>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</si>
  <si>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</si>
  <si>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</si>
  <si>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</si>
  <si>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</si>
  <si>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</si>
  <si>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</si>
  <si>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</si>
  <si>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</si>
  <si>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1-2- سرمایه‌گذاری در اوراق بهادار با درآمد ثابت یا علی‌الحساب</t>
  </si>
  <si>
    <t>1-3- سرمایه‌گذاری در  سپرده‌ بانکی</t>
  </si>
  <si>
    <t>بانک صادرات</t>
  </si>
  <si>
    <t>2-4</t>
  </si>
  <si>
    <t>درآمد حاصل از سرمایه گذاری در اوراق بهادار با درآمد ثابت</t>
  </si>
  <si>
    <t xml:space="preserve">2-3- درآمد حاصل از سرمایه گذاری در سپرده بانکی </t>
  </si>
  <si>
    <t>2-4- سایر درآمدها</t>
  </si>
  <si>
    <t>یادداشت 1-3-2</t>
  </si>
  <si>
    <t>2-3-1- سود سپرده بانکی</t>
  </si>
  <si>
    <t>2-2- درآمد حاصل از سرمایه گذاری در اوراق بهادار با درآمد ثابت</t>
  </si>
  <si>
    <t>یادداشت 2-2-2</t>
  </si>
  <si>
    <t>یادداشت 3-2-2</t>
  </si>
  <si>
    <t>2-2-2- درآمد ناشی از تغییر قیمت اوراق بهادار با درآمد ثابت</t>
  </si>
  <si>
    <t>2-1-1- درآمد سود اوراق بهادار با درآمد ثابت</t>
  </si>
  <si>
    <t>تامین سرمایه دماوند</t>
  </si>
  <si>
    <t>طرف معامله</t>
  </si>
  <si>
    <t>نوع وابستگی</t>
  </si>
  <si>
    <t>نام ورقه بهادار</t>
  </si>
  <si>
    <t>بهای تمام شده اوراق</t>
  </si>
  <si>
    <t>مبلغ شناسایی شده بابت قرارداد خرید و نگهداری اوراق بهادار</t>
  </si>
  <si>
    <t>نرخ اسمی</t>
  </si>
  <si>
    <t>نرخ اسمی (درصد)</t>
  </si>
  <si>
    <t>میانگین نرخ بازده تا سررسید قراردادهای منعقده (درصد)</t>
  </si>
  <si>
    <t>صکوک مرابحه اندیمشک07-6ماهه23%25 (صزاگرس07)</t>
  </si>
  <si>
    <t>33</t>
  </si>
  <si>
    <t>2-4-1- جزئیات قراردادهای خرید و نگهداری اوراق بهادار با درآمد ثابت</t>
  </si>
  <si>
    <t>مدیر صندوق</t>
  </si>
  <si>
    <t>-</t>
  </si>
  <si>
    <t>درآمد سود اوراق</t>
  </si>
  <si>
    <t>صندوق سرمایه گذاری بخشی افق دماوند</t>
  </si>
  <si>
    <t>‫دوره یک ماهه منتهی 31 خرداد 1405</t>
  </si>
  <si>
    <t>1405/02/31</t>
  </si>
  <si>
    <t>1405/03/31</t>
  </si>
  <si>
    <t>به تاریخ 31 خرداد 1405</t>
  </si>
  <si>
    <t>دوره یک ماهه منتهی به 31 خرداد 1405</t>
  </si>
  <si>
    <t>طی خرداد ماه</t>
  </si>
  <si>
    <t>از ابتدای سال مالی تا پایان خرداد ماه</t>
  </si>
  <si>
    <t>ملی‌ صنایع‌ مس‌ ایران‌</t>
  </si>
  <si>
    <t>پالایش نفت اصفهان</t>
  </si>
  <si>
    <t>پتروشیمی شازند</t>
  </si>
  <si>
    <t>بانک صادرات ایران</t>
  </si>
  <si>
    <t>پالایش نفت بندرعباس</t>
  </si>
  <si>
    <t>سیمان ساوه</t>
  </si>
  <si>
    <t>کولان سل</t>
  </si>
  <si>
    <t>لابراتوارداروسازی‌  دکترعبیدی‌</t>
  </si>
  <si>
    <t>بانک خاورمیانه</t>
  </si>
  <si>
    <t>بورس کالای ایران</t>
  </si>
  <si>
    <t>سرمایه‌ گذاری‌ البرز(هلدینگ‌</t>
  </si>
  <si>
    <t>سیمان‌شاهرود</t>
  </si>
  <si>
    <t>اختیارخ شستا-2000-1405/04/10</t>
  </si>
  <si>
    <t>اختیارخ وبصادر-600-1405/03/20</t>
  </si>
  <si>
    <t xml:space="preserve">  </t>
  </si>
  <si>
    <t>1405/04/17</t>
  </si>
  <si>
    <t>1405/05/20</t>
  </si>
  <si>
    <t>1405/05/14</t>
  </si>
  <si>
    <t>ادامه یادداشت2-1-2</t>
  </si>
  <si>
    <t>جمع نقل به صفحه بعد</t>
  </si>
  <si>
    <t>جمع نقل از صفحه قبل</t>
  </si>
  <si>
    <t>اختیارخ شپنا-6500-1405/04/17(ضشنا40311)</t>
  </si>
  <si>
    <t>اختیارخ شپنا-6000-1405/04/17(ضشنا40301)</t>
  </si>
  <si>
    <t>اختیارخ وبصادر-600-1405/05/20(ضصاد50281)</t>
  </si>
  <si>
    <t>اختیارخ وبصادر-550-1405/05/20(ضصاد50271)</t>
  </si>
  <si>
    <t>اختیارخ فملی-18000-1405/05/14(ضملی50311)</t>
  </si>
  <si>
    <t>2-1-3-سود (زیان) حاصل از فروش سهام و حق تقدم سهام</t>
  </si>
  <si>
    <t>خالص بهای فروش</t>
  </si>
  <si>
    <t>سود (زیان) ناشی از فروش</t>
  </si>
  <si>
    <t>2-2-3- سود (زیان) حاصل از فروش اوراق بهادار با درآمد ثابت</t>
  </si>
  <si>
    <t>2-1-3- سود ناشی از اعمال اختیار معامله سهام</t>
  </si>
  <si>
    <t xml:space="preserve">کارمزد </t>
  </si>
  <si>
    <t>مالیات اعمال</t>
  </si>
  <si>
    <t>سود(زیان)اعمال</t>
  </si>
  <si>
    <t>اختیارخ فارس-10000-1404/12/13(ضفار12061)</t>
  </si>
  <si>
    <t>اختیارخ وبصادر-600-1405/03/20(ضصاد30631)</t>
  </si>
  <si>
    <t>اختیارخ شستا-2000-1405/04/10(ضستا40451)</t>
  </si>
  <si>
    <t>درآمد حاصل از تعدیل کارمزد کارگزاری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</si>
</sst>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4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sz val="18"/>
      <color indexed="8"/>
      <name val="B Nazanin"/>
      <charset val="178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sz val="18"/>
      <color rgb="FF000000"/>
      <name val="Arial"/>
      <family val="2"/>
    </font>
    <font>
      <b/>
      <sz val="20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  <font>
      <b/>
      <sz val="18"/>
      <name val="B Nazanin"/>
      <charset val="178"/>
    </font>
    <font>
      <sz val="11"/>
      <color theme="1"/>
      <name val="B Nazanin"/>
      <charset val="178"/>
    </font>
    <font>
      <b/>
      <sz val="20"/>
      <name val="B Nazanin"/>
      <charset val="178"/>
    </font>
    <font>
      <sz val="11"/>
      <color indexed="8"/>
      <name val="B Nazanin"/>
      <charset val="178"/>
    </font>
    <font>
      <b/>
      <sz val="16"/>
      <color theme="1"/>
      <name val="B Nazanin"/>
      <charset val="178"/>
    </font>
    <font>
      <sz val="14"/>
      <color theme="1"/>
      <name val="B Nazanin"/>
      <charset val="178"/>
    </font>
    <font>
      <sz val="10"/>
      <color rgb="FF000000"/>
      <name val="Arial"/>
      <family val="2"/>
    </font>
    <font>
      <sz val="22"/>
      <color rgb="FF000000"/>
      <name val="B Nazanin"/>
      <charset val="178"/>
    </font>
    <font>
      <sz val="22"/>
      <color rgb="FF000000"/>
      <name val="Arial"/>
      <family val="2"/>
    </font>
    <font>
      <b/>
      <sz val="22"/>
      <color rgb="FF000000"/>
      <name val="B Nazanin"/>
      <charset val="178"/>
    </font>
    <font>
      <b/>
      <sz val="24"/>
      <color rgb="FF000000"/>
      <name val="B Nazanin"/>
      <charset val="178"/>
    </font>
    <font>
      <b/>
      <sz val="24"/>
      <color theme="1"/>
      <name val="B Nazanin"/>
      <charset val="178"/>
    </font>
    <font>
      <b/>
      <sz val="22"/>
      <color rgb="FF000000"/>
      <name val="Arial"/>
      <family val="2"/>
    </font>
    <font>
      <b/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34" fillId="0" borderId="0" applyFont="0" applyFill="0" applyBorder="0" applyAlignment="0" applyProtection="0"/>
  </cellStyleXfs>
  <cellXfs count="171">
    <xf numFmtId="0" fontId="0" fillId="0" borderId="0" xfId="0" applyAlignment="1">
      <alignment horizontal="left"/>
    </xf>
    <xf numFmtId="0" fontId="5" fillId="0" borderId="0" xfId="1" applyFont="1"/>
    <xf numFmtId="0" fontId="6" fillId="0" borderId="0" xfId="1" applyFont="1"/>
    <xf numFmtId="0" fontId="8" fillId="0" borderId="0" xfId="1" applyFont="1"/>
    <xf numFmtId="0" fontId="9" fillId="0" borderId="0" xfId="1" applyFont="1" applyAlignment="1">
      <alignment vertical="center"/>
    </xf>
    <xf numFmtId="37" fontId="0" fillId="0" borderId="0" xfId="0" applyNumberFormat="1" applyAlignment="1">
      <alignment horizontal="left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2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9" fontId="11" fillId="0" borderId="3" xfId="0" applyNumberFormat="1" applyFont="1" applyBorder="1" applyAlignment="1">
      <alignment horizontal="center" vertical="center"/>
    </xf>
    <xf numFmtId="10" fontId="11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38" fontId="0" fillId="0" borderId="0" xfId="0" applyNumberFormat="1" applyAlignment="1">
      <alignment horizontal="left"/>
    </xf>
    <xf numFmtId="38" fontId="18" fillId="0" borderId="0" xfId="0" applyNumberFormat="1" applyFont="1" applyAlignment="1">
      <alignment horizontal="right" vertical="center"/>
    </xf>
    <xf numFmtId="38" fontId="24" fillId="0" borderId="0" xfId="0" applyNumberFormat="1" applyFont="1" applyAlignment="1">
      <alignment horizontal="left"/>
    </xf>
    <xf numFmtId="38" fontId="14" fillId="0" borderId="2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left"/>
    </xf>
    <xf numFmtId="38" fontId="10" fillId="0" borderId="0" xfId="0" applyNumberFormat="1" applyFont="1" applyAlignment="1">
      <alignment horizontal="right" vertical="center"/>
    </xf>
    <xf numFmtId="38" fontId="10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0" fillId="0" borderId="2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27" fillId="0" borderId="0" xfId="0" applyNumberFormat="1" applyFont="1" applyAlignment="1">
      <alignment horizontal="left"/>
    </xf>
    <xf numFmtId="38" fontId="19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11" fillId="0" borderId="4" xfId="0" applyNumberFormat="1" applyFont="1" applyBorder="1" applyAlignment="1">
      <alignment horizontal="center" vertical="center"/>
    </xf>
    <xf numFmtId="38" fontId="21" fillId="0" borderId="0" xfId="0" applyNumberFormat="1" applyFont="1" applyAlignment="1">
      <alignment horizontal="left"/>
    </xf>
    <xf numFmtId="38" fontId="16" fillId="0" borderId="0" xfId="0" applyNumberFormat="1" applyFont="1" applyAlignment="1">
      <alignment vertical="center"/>
    </xf>
    <xf numFmtId="38" fontId="22" fillId="0" borderId="0" xfId="0" applyNumberFormat="1" applyFont="1" applyAlignment="1">
      <alignment horizontal="left"/>
    </xf>
    <xf numFmtId="38" fontId="25" fillId="0" borderId="0" xfId="0" applyNumberFormat="1" applyFont="1" applyAlignment="1">
      <alignment vertical="center"/>
    </xf>
    <xf numFmtId="38" fontId="13" fillId="0" borderId="0" xfId="0" applyNumberFormat="1" applyFont="1" applyAlignment="1">
      <alignment vertical="center"/>
    </xf>
    <xf numFmtId="38" fontId="14" fillId="0" borderId="2" xfId="0" applyNumberFormat="1" applyFont="1" applyBorder="1" applyAlignment="1">
      <alignment horizontal="center" vertical="center" wrapText="1"/>
    </xf>
    <xf numFmtId="38" fontId="23" fillId="0" borderId="0" xfId="0" applyNumberFormat="1" applyFont="1" applyAlignment="1">
      <alignment horizontal="left"/>
    </xf>
    <xf numFmtId="38" fontId="10" fillId="0" borderId="0" xfId="0" applyNumberFormat="1" applyFont="1" applyAlignment="1">
      <alignment vertical="center"/>
    </xf>
    <xf numFmtId="38" fontId="11" fillId="0" borderId="0" xfId="0" applyNumberFormat="1" applyFont="1" applyAlignment="1">
      <alignment vertical="center"/>
    </xf>
    <xf numFmtId="38" fontId="26" fillId="0" borderId="0" xfId="0" applyNumberFormat="1" applyFont="1" applyAlignment="1">
      <alignment horizontal="left"/>
    </xf>
    <xf numFmtId="38" fontId="13" fillId="0" borderId="2" xfId="0" applyNumberFormat="1" applyFont="1" applyBorder="1" applyAlignment="1">
      <alignment horizontal="center" vertical="center" wrapText="1"/>
    </xf>
    <xf numFmtId="38" fontId="13" fillId="0" borderId="2" xfId="0" applyNumberFormat="1" applyFont="1" applyBorder="1" applyAlignment="1">
      <alignment horizontal="center" vertical="center"/>
    </xf>
    <xf numFmtId="38" fontId="11" fillId="0" borderId="3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 readingOrder="2"/>
    </xf>
    <xf numFmtId="38" fontId="10" fillId="0" borderId="3" xfId="0" applyNumberFormat="1" applyFont="1" applyBorder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left"/>
    </xf>
    <xf numFmtId="38" fontId="23" fillId="0" borderId="0" xfId="0" applyNumberFormat="1" applyFont="1" applyAlignment="1">
      <alignment horizontal="center"/>
    </xf>
    <xf numFmtId="38" fontId="10" fillId="0" borderId="0" xfId="0" quotePrefix="1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right" vertical="center"/>
    </xf>
    <xf numFmtId="38" fontId="14" fillId="0" borderId="2" xfId="0" applyNumberFormat="1" applyFont="1" applyBorder="1" applyAlignment="1">
      <alignment horizontal="center"/>
    </xf>
    <xf numFmtId="38" fontId="10" fillId="0" borderId="5" xfId="0" applyNumberFormat="1" applyFont="1" applyBorder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left"/>
    </xf>
    <xf numFmtId="38" fontId="10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2" fontId="10" fillId="0" borderId="0" xfId="0" applyNumberFormat="1" applyFont="1" applyAlignment="1">
      <alignment horizontal="center" vertical="center"/>
    </xf>
    <xf numFmtId="40" fontId="10" fillId="0" borderId="0" xfId="0" applyNumberFormat="1" applyFont="1" applyAlignment="1">
      <alignment horizontal="center" vertical="center"/>
    </xf>
    <xf numFmtId="40" fontId="10" fillId="0" borderId="3" xfId="0" applyNumberFormat="1" applyFont="1" applyBorder="1" applyAlignment="1">
      <alignment horizontal="center" vertical="center"/>
    </xf>
    <xf numFmtId="40" fontId="10" fillId="0" borderId="2" xfId="0" applyNumberFormat="1" applyFont="1" applyBorder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9" fontId="11" fillId="0" borderId="4" xfId="0" applyNumberFormat="1" applyFont="1" applyBorder="1" applyAlignment="1">
      <alignment horizontal="center" vertical="center"/>
    </xf>
    <xf numFmtId="0" fontId="29" fillId="0" borderId="0" xfId="0" applyFont="1"/>
    <xf numFmtId="0" fontId="31" fillId="0" borderId="0" xfId="1" applyFont="1"/>
    <xf numFmtId="0" fontId="32" fillId="2" borderId="8" xfId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37" fontId="9" fillId="0" borderId="11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33" fillId="0" borderId="10" xfId="1" applyFont="1" applyBorder="1" applyAlignment="1">
      <alignment horizontal="center" vertical="center"/>
    </xf>
    <xf numFmtId="37" fontId="11" fillId="0" borderId="4" xfId="0" applyNumberFormat="1" applyFont="1" applyBorder="1" applyAlignment="1">
      <alignment horizontal="center" vertical="center"/>
    </xf>
    <xf numFmtId="9" fontId="9" fillId="0" borderId="10" xfId="2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38" fontId="22" fillId="0" borderId="0" xfId="0" applyNumberFormat="1" applyFont="1" applyAlignment="1">
      <alignment horizontal="center" vertical="center"/>
    </xf>
    <xf numFmtId="38" fontId="35" fillId="0" borderId="6" xfId="0" applyNumberFormat="1" applyFont="1" applyBorder="1" applyAlignment="1">
      <alignment horizontal="right" vertical="center"/>
    </xf>
    <xf numFmtId="38" fontId="35" fillId="0" borderId="0" xfId="0" applyNumberFormat="1" applyFont="1" applyAlignment="1">
      <alignment vertical="top"/>
    </xf>
    <xf numFmtId="38" fontId="35" fillId="0" borderId="6" xfId="0" applyNumberFormat="1" applyFont="1" applyBorder="1" applyAlignment="1">
      <alignment horizontal="center" vertical="center"/>
    </xf>
    <xf numFmtId="38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38" fontId="35" fillId="0" borderId="0" xfId="0" applyNumberFormat="1" applyFont="1" applyAlignment="1">
      <alignment horizontal="right" vertical="center"/>
    </xf>
    <xf numFmtId="38" fontId="35" fillId="0" borderId="0" xfId="0" applyNumberFormat="1" applyFont="1" applyAlignment="1">
      <alignment horizontal="center" vertical="center"/>
    </xf>
    <xf numFmtId="38" fontId="36" fillId="0" borderId="0" xfId="0" applyNumberFormat="1" applyFont="1" applyAlignment="1">
      <alignment horizontal="left"/>
    </xf>
    <xf numFmtId="38" fontId="37" fillId="0" borderId="0" xfId="0" applyNumberFormat="1" applyFont="1" applyAlignment="1">
      <alignment horizontal="center" vertical="center"/>
    </xf>
    <xf numFmtId="38" fontId="37" fillId="0" borderId="2" xfId="0" applyNumberFormat="1" applyFont="1" applyBorder="1" applyAlignment="1">
      <alignment horizontal="center" vertical="center"/>
    </xf>
    <xf numFmtId="0" fontId="36" fillId="0" borderId="0" xfId="0" applyFont="1" applyAlignment="1">
      <alignment horizontal="left"/>
    </xf>
    <xf numFmtId="38" fontId="35" fillId="0" borderId="2" xfId="0" applyNumberFormat="1" applyFont="1" applyBorder="1" applyAlignment="1">
      <alignment horizontal="center" vertical="center"/>
    </xf>
    <xf numFmtId="38" fontId="37" fillId="0" borderId="4" xfId="0" applyNumberFormat="1" applyFont="1" applyBorder="1" applyAlignment="1">
      <alignment horizontal="center" vertical="center"/>
    </xf>
    <xf numFmtId="38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vertical="center"/>
    </xf>
    <xf numFmtId="38" fontId="10" fillId="0" borderId="0" xfId="0" applyNumberFormat="1" applyFont="1" applyAlignment="1">
      <alignment horizontal="left"/>
    </xf>
    <xf numFmtId="38" fontId="22" fillId="0" borderId="2" xfId="0" applyNumberFormat="1" applyFont="1" applyBorder="1" applyAlignment="1">
      <alignment horizontal="center" vertical="center"/>
    </xf>
    <xf numFmtId="38" fontId="10" fillId="0" borderId="0" xfId="0" applyNumberFormat="1" applyFont="1" applyAlignment="1">
      <alignment horizontal="right" vertical="top"/>
    </xf>
    <xf numFmtId="38" fontId="22" fillId="0" borderId="3" xfId="0" applyNumberFormat="1" applyFont="1" applyBorder="1" applyAlignment="1">
      <alignment horizontal="center" vertical="center"/>
    </xf>
    <xf numFmtId="37" fontId="23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right" vertical="center" readingOrder="2"/>
    </xf>
    <xf numFmtId="38" fontId="1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14" fillId="0" borderId="0" xfId="0" applyNumberFormat="1" applyFont="1"/>
    <xf numFmtId="38" fontId="41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0" fillId="0" borderId="0" xfId="0" applyNumberFormat="1" applyAlignment="1">
      <alignment horizontal="center" vertical="center"/>
    </xf>
    <xf numFmtId="38" fontId="3" fillId="0" borderId="6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8" fontId="16" fillId="0" borderId="0" xfId="0" applyNumberFormat="1" applyFont="1"/>
    <xf numFmtId="3" fontId="0" fillId="0" borderId="0" xfId="0" applyNumberFormat="1" applyAlignment="1">
      <alignment horizontal="left"/>
    </xf>
    <xf numFmtId="38" fontId="11" fillId="0" borderId="0" xfId="0" applyNumberFormat="1" applyFont="1" applyAlignment="1">
      <alignment horizontal="left"/>
    </xf>
    <xf numFmtId="0" fontId="16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18" fillId="0" borderId="0" xfId="0" applyFont="1" applyAlignment="1">
      <alignment horizontal="right" vertical="center" readingOrder="2"/>
    </xf>
    <xf numFmtId="37" fontId="28" fillId="0" borderId="0" xfId="1" applyNumberFormat="1" applyFont="1" applyAlignment="1">
      <alignment horizontal="center" vertical="center"/>
    </xf>
    <xf numFmtId="0" fontId="7" fillId="0" borderId="0" xfId="1" applyFont="1"/>
    <xf numFmtId="0" fontId="39" fillId="0" borderId="0" xfId="0" applyFont="1" applyAlignment="1">
      <alignment horizontal="right" vertical="center" readingOrder="2"/>
    </xf>
    <xf numFmtId="38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38" fontId="37" fillId="0" borderId="0" xfId="0" applyNumberFormat="1" applyFont="1" applyAlignment="1">
      <alignment horizontal="center" vertical="center"/>
    </xf>
    <xf numFmtId="38" fontId="37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38" fontId="14" fillId="0" borderId="0" xfId="0" applyNumberFormat="1" applyFont="1" applyAlignment="1">
      <alignment horizontal="center" vertical="center"/>
    </xf>
    <xf numFmtId="38" fontId="14" fillId="0" borderId="2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 wrapText="1"/>
    </xf>
    <xf numFmtId="38" fontId="14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 readingOrder="2"/>
    </xf>
    <xf numFmtId="38" fontId="14" fillId="0" borderId="7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38" fontId="14" fillId="0" borderId="2" xfId="0" applyNumberFormat="1" applyFont="1" applyBorder="1" applyAlignment="1">
      <alignment horizontal="center"/>
    </xf>
    <xf numFmtId="38" fontId="13" fillId="0" borderId="0" xfId="0" applyNumberFormat="1" applyFont="1" applyAlignment="1">
      <alignment horizontal="center" vertical="center"/>
    </xf>
    <xf numFmtId="38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6" fillId="0" borderId="0" xfId="0" applyNumberFormat="1" applyFont="1" applyAlignment="1">
      <alignment horizontal="center" vertical="center"/>
    </xf>
    <xf numFmtId="38" fontId="18" fillId="0" borderId="0" xfId="0" applyNumberFormat="1" applyFont="1" applyAlignment="1">
      <alignment horizontal="left"/>
    </xf>
    <xf numFmtId="37" fontId="30" fillId="0" borderId="0" xfId="0" applyNumberFormat="1" applyFont="1" applyAlignment="1">
      <alignment horizontal="center" vertical="center"/>
    </xf>
    <xf numFmtId="164" fontId="30" fillId="0" borderId="0" xfId="1" applyNumberFormat="1" applyFont="1" applyAlignment="1">
      <alignment horizontal="right" vertical="center" readingOrder="2"/>
    </xf>
    <xf numFmtId="38" fontId="14" fillId="0" borderId="1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left" readingOrder="2"/>
    </xf>
    <xf numFmtId="38" fontId="18" fillId="0" borderId="0" xfId="0" applyNumberFormat="1" applyFont="1" applyAlignment="1">
      <alignment horizontal="center" vertical="center"/>
    </xf>
    <xf numFmtId="38" fontId="13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9ED16A4E-3D9C-4F3E-86F8-17883034212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773906</xdr:colOff>
      <xdr:row>2</xdr:row>
      <xdr:rowOff>273842</xdr:rowOff>
    </xdr:from>
    <xdr:to>
      <xdr:col>6</xdr:col>
      <xdr:colOff>404812</xdr:colOff>
      <xdr:row>20</xdr:row>
      <xdr:rowOff>119063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C9F251-7E28-57A1-EFA6-D5DD135A8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5421594" y="869155"/>
          <a:ext cx="4095750" cy="42267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404/12/&#1589;&#1608;&#1585;&#1578;%20&#1662;&#1585;&#1578;&#1601;&#1608;&#1740;%20&#1605;&#1606;&#1578;&#1607;&#1740;%20&#1576;&#1607;%2029%20&#1575;&#1587;&#1601;&#1606;&#1583;%201404.xlsx" TargetMode="External"/><Relationship Id="rId2" Type="http://schemas.openxmlformats.org/officeDocument/2006/relationships/externalLinkPath" Target="file:///Y:\AF\&#1581;&#1587;&#1575;&#1576;&#1583;&#1575;&#1585;&#1740;%20&#1589;&#1606;&#1583;&#1608;&#1602;\5-&#1576;&#1582;&#1588;&#1740;%20&#1575;&#1601;&#1602;%20&#1583;&#1605;&#1575;&#1608;&#1606;&#1583;\&#1593;&#1605;&#1604;&#1740;&#1575;&#1578;%20&#1581;&#1587;&#1575;&#1576;&#1583;&#1575;&#1585;&#1740;\&#1711;&#1586;&#1575;&#1585;&#1588;%20&#1662;&#1585;&#1578;&#1601;&#1608;&#1740;\1404\12\&#1589;&#1608;&#1585;&#1578;%20&#1662;&#1585;&#1578;&#1601;&#1608;&#1740;%20&#1605;&#1606;&#1578;&#1607;&#1740;%20&#1576;&#1607;%2029%20&#1575;&#1587;&#1601;&#1606;&#1583;%201404.xlsx" TargetMode="External"/><Relationship Id="rId1" Type="http://schemas.openxmlformats.org/officeDocument/2006/relationships/externalLinkPath" Target="/AF/&#1581;&#1587;&#1575;&#1576;&#1583;&#1575;&#1585;&#1740;%20&#1589;&#1606;&#1583;&#1608;&#1602;/5-&#1576;&#1582;&#1588;&#1740;%20&#1575;&#1601;&#1602;%20&#1583;&#1605;&#1575;&#1608;&#1606;&#1583;/&#1593;&#1605;&#1604;&#1740;&#1575;&#1578;%20&#1581;&#1587;&#1575;&#1576;&#1583;&#1575;&#1585;&#1740;/&#1711;&#1586;&#1575;&#1585;&#1588;%20&#1662;&#1585;&#1578;&#1601;&#1608;&#1740;/1404/12/&#1589;&#1608;&#1585;&#1578;%20&#1662;&#1585;&#1578;&#1601;&#1608;&#1740;%20&#1605;&#1606;&#1578;&#1607;&#1740;%20&#1576;&#1607;%2029%20&#1575;&#1587;&#1601;&#1606;&#1583;%201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صورت وضعیت پرتفوی"/>
      <sheetName val="سهام"/>
      <sheetName val="اوراق مشتقه"/>
      <sheetName val="اوراق "/>
      <sheetName val="تعدیل قیمت"/>
      <sheetName val="سپرده"/>
      <sheetName val="درآمد"/>
      <sheetName val="درآمد سرمایه گذاری در سهام"/>
      <sheetName val="درآمد سرمایه گذاری در اوراق"/>
      <sheetName val="درآمد سپرده بانکی"/>
      <sheetName val="سایر درآمدها"/>
      <sheetName val="درآمد سود ترجیحی"/>
      <sheetName val="درآمد سود سهام"/>
      <sheetName val="درآمد سود اوراق"/>
      <sheetName val="سود سپرده بانکی"/>
      <sheetName val="درآمد ناشی از تغییر قیمت "/>
      <sheetName val="درآمد ناشی از فروش"/>
      <sheetName val="درآمد اعمال اختیار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صندوق سرمایه گذاری بخشی افق دماوند</v>
          </cell>
        </row>
        <row r="2">
          <cell r="A2" t="str">
            <v>صورت وضعیت درآمدها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F0D5-02BB-4B2E-AC54-E288FCB47B47}">
  <sheetPr>
    <pageSetUpPr fitToPage="1"/>
  </sheetPr>
  <dimension ref="A1:V36"/>
  <sheetViews>
    <sheetView rightToLeft="1" view="pageBreakPreview" zoomScaleNormal="100" zoomScaleSheetLayoutView="100" workbookViewId="0">
      <selection activeCell="F30" sqref="F30"/>
    </sheetView>
  </sheetViews>
  <sheetFormatPr defaultColWidth="9.140625" defaultRowHeight="18.75" x14ac:dyDescent="0.45"/>
  <cols>
    <col min="1" max="1" width="3.7109375" style="3" customWidth="1"/>
    <col min="2" max="8" width="13.42578125" style="3" customWidth="1"/>
    <col min="9" max="9" width="9.140625" style="3"/>
    <col min="10" max="10" width="12.42578125" style="3" bestFit="1" customWidth="1"/>
    <col min="11" max="16384" width="9.140625" style="3"/>
  </cols>
  <sheetData>
    <row r="1" spans="1:22" s="2" customFormat="1" ht="24" x14ac:dyDescent="0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" customFormat="1" ht="22.5" x14ac:dyDescent="0.55000000000000004"/>
    <row r="3" spans="1:22" s="2" customFormat="1" ht="22.5" x14ac:dyDescent="0.55000000000000004"/>
    <row r="4" spans="1:22" s="2" customFormat="1" ht="22.5" x14ac:dyDescent="0.55000000000000004"/>
    <row r="24" spans="1:8" ht="37.5" customHeight="1" x14ac:dyDescent="0.65">
      <c r="A24" s="136" t="s">
        <v>141</v>
      </c>
      <c r="B24" s="137"/>
      <c r="C24" s="137"/>
      <c r="D24" s="137"/>
      <c r="E24" s="137"/>
      <c r="F24" s="137"/>
      <c r="G24" s="137"/>
      <c r="H24" s="137"/>
    </row>
    <row r="25" spans="1:8" ht="37.5" customHeight="1" x14ac:dyDescent="0.65">
      <c r="A25" s="136" t="s">
        <v>67</v>
      </c>
      <c r="B25" s="137"/>
      <c r="C25" s="137"/>
      <c r="D25" s="137"/>
      <c r="E25" s="137"/>
      <c r="F25" s="137"/>
      <c r="G25" s="137"/>
      <c r="H25" s="137"/>
    </row>
    <row r="26" spans="1:8" ht="37.5" customHeight="1" x14ac:dyDescent="0.65">
      <c r="A26" s="136" t="s">
        <v>68</v>
      </c>
      <c r="B26" s="137"/>
      <c r="C26" s="137"/>
      <c r="D26" s="137"/>
      <c r="E26" s="137"/>
      <c r="F26" s="137"/>
      <c r="G26" s="137"/>
      <c r="H26" s="137"/>
    </row>
    <row r="27" spans="1:8" ht="37.5" customHeight="1" x14ac:dyDescent="0.65">
      <c r="A27" s="136" t="s">
        <v>142</v>
      </c>
      <c r="B27" s="137"/>
      <c r="C27" s="137"/>
      <c r="D27" s="137"/>
      <c r="E27" s="137"/>
      <c r="F27" s="137"/>
      <c r="G27" s="137"/>
      <c r="H27" s="137"/>
    </row>
    <row r="32" spans="1:8" s="4" customFormat="1" ht="22.5" x14ac:dyDescent="0.45">
      <c r="B32" s="3"/>
      <c r="C32" s="3"/>
      <c r="D32" s="3"/>
      <c r="E32" s="3"/>
      <c r="F32" s="3"/>
      <c r="G32" s="3"/>
      <c r="H32" s="3"/>
    </row>
    <row r="33" spans="1:8" s="4" customFormat="1" ht="22.5" x14ac:dyDescent="0.45">
      <c r="B33" s="3"/>
      <c r="C33" s="3"/>
      <c r="D33" s="3"/>
      <c r="E33" s="3"/>
      <c r="F33" s="3"/>
      <c r="G33" s="3"/>
      <c r="H33" s="3"/>
    </row>
    <row r="36" spans="1:8" x14ac:dyDescent="0.45">
      <c r="A36" s="3" t="s">
        <v>69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3"/>
  <sheetViews>
    <sheetView rightToLeft="1" view="pageBreakPreview" topLeftCell="A7" zoomScaleNormal="100" zoomScaleSheetLayoutView="100" workbookViewId="0">
      <selection activeCell="A12" sqref="A12:XFD13"/>
    </sheetView>
  </sheetViews>
  <sheetFormatPr defaultColWidth="9.140625" defaultRowHeight="15.75" x14ac:dyDescent="0.4"/>
  <cols>
    <col min="1" max="1" width="46.7109375" style="44" customWidth="1"/>
    <col min="2" max="2" width="1.28515625" style="44" customWidth="1"/>
    <col min="3" max="3" width="47.5703125" style="44" customWidth="1"/>
    <col min="4" max="4" width="2" style="44" customWidth="1"/>
    <col min="5" max="5" width="48.140625" style="44" bestFit="1" customWidth="1"/>
    <col min="6" max="6" width="2" style="44" customWidth="1"/>
    <col min="7" max="16384" width="9.140625" style="44"/>
  </cols>
  <sheetData>
    <row r="1" spans="1:5" ht="39" customHeight="1" x14ac:dyDescent="0.4">
      <c r="A1" s="163" t="str">
        <f>درآمد!A1</f>
        <v>صندوق سرمایه گذاری بخشی افق دماوند</v>
      </c>
      <c r="B1" s="163"/>
      <c r="C1" s="163"/>
      <c r="D1" s="163"/>
      <c r="E1" s="163"/>
    </row>
    <row r="2" spans="1:5" ht="39" customHeight="1" x14ac:dyDescent="0.4">
      <c r="A2" s="163" t="str">
        <f>درآمد!A2</f>
        <v>صورت وضعیت درآمدها</v>
      </c>
      <c r="B2" s="163"/>
      <c r="C2" s="163"/>
      <c r="D2" s="163"/>
      <c r="E2" s="163"/>
    </row>
    <row r="3" spans="1:5" ht="39" customHeight="1" x14ac:dyDescent="0.4">
      <c r="A3" s="163" t="str">
        <f>درآمد!A3</f>
        <v>دوره یک ماهه منتهی به 31 خرداد 1405</v>
      </c>
      <c r="B3" s="163"/>
      <c r="C3" s="163"/>
      <c r="D3" s="163"/>
      <c r="E3" s="163"/>
    </row>
    <row r="4" spans="1:5" ht="39" customHeight="1" x14ac:dyDescent="0.4"/>
    <row r="5" spans="1:5" ht="39" customHeight="1" x14ac:dyDescent="0.4">
      <c r="A5" s="155" t="s">
        <v>118</v>
      </c>
      <c r="B5" s="155"/>
      <c r="C5" s="155"/>
      <c r="D5" s="155"/>
      <c r="E5" s="155"/>
    </row>
    <row r="6" spans="1:5" ht="39" customHeight="1" x14ac:dyDescent="0.85">
      <c r="A6" s="31"/>
      <c r="B6" s="31"/>
      <c r="C6" s="164" t="s">
        <v>72</v>
      </c>
      <c r="D6" s="164"/>
      <c r="E6" s="164"/>
    </row>
    <row r="7" spans="1:5" ht="39" customHeight="1" thickBot="1" x14ac:dyDescent="0.7">
      <c r="A7" s="33" t="s">
        <v>53</v>
      </c>
      <c r="B7" s="50"/>
      <c r="C7" s="33" t="str">
        <f>'2-3'!C7</f>
        <v>طی خرداد ماه</v>
      </c>
      <c r="D7" s="50"/>
      <c r="E7" s="33" t="str">
        <f>'2-3'!G7</f>
        <v>از ابتدای سال مالی تا پایان خرداد ماه</v>
      </c>
    </row>
    <row r="8" spans="1:5" ht="39" customHeight="1" x14ac:dyDescent="0.4">
      <c r="A8" s="51" t="s">
        <v>85</v>
      </c>
      <c r="C8" s="36">
        <v>33933031</v>
      </c>
      <c r="D8" s="36"/>
      <c r="E8" s="36">
        <v>147808084</v>
      </c>
    </row>
    <row r="9" spans="1:5" ht="39" customHeight="1" thickBot="1" x14ac:dyDescent="0.45">
      <c r="A9" s="51" t="s">
        <v>186</v>
      </c>
      <c r="C9" s="38">
        <v>602183260</v>
      </c>
      <c r="D9" s="36"/>
      <c r="E9" s="38">
        <v>605540503</v>
      </c>
    </row>
    <row r="10" spans="1:5" ht="39" customHeight="1" thickBot="1" x14ac:dyDescent="0.45">
      <c r="A10" s="52" t="s">
        <v>34</v>
      </c>
      <c r="C10" s="56">
        <f>SUM(C8:C9)</f>
        <v>636116291</v>
      </c>
      <c r="D10" s="42"/>
      <c r="E10" s="56">
        <f>SUM(E8:E9)</f>
        <v>753348587</v>
      </c>
    </row>
    <row r="11" spans="1:5" ht="16.5" thickTop="1" x14ac:dyDescent="0.4"/>
    <row r="12" spans="1:5" ht="22.5" hidden="1" x14ac:dyDescent="0.4">
      <c r="C12" s="36">
        <v>636116291</v>
      </c>
      <c r="E12" s="36">
        <v>753348587</v>
      </c>
    </row>
    <row r="13" spans="1:5" ht="22.5" hidden="1" x14ac:dyDescent="0.4">
      <c r="C13" s="36">
        <f>C12-C10</f>
        <v>0</v>
      </c>
      <c r="E13" s="36">
        <f>E12-E10</f>
        <v>0</v>
      </c>
    </row>
  </sheetData>
  <sortState xmlns:xlrd2="http://schemas.microsoft.com/office/spreadsheetml/2017/richdata2" ref="A8:E8">
    <sortCondition descending="1" ref="E8"/>
  </sortState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85A1-479F-4F54-B062-D5A1639A9FC8}">
  <sheetPr>
    <pageSetUpPr fitToPage="1"/>
  </sheetPr>
  <dimension ref="A1:I8"/>
  <sheetViews>
    <sheetView rightToLeft="1" view="pageBreakPreview" zoomScaleNormal="100" zoomScaleSheetLayoutView="100" workbookViewId="0">
      <selection activeCell="F8" sqref="F8"/>
    </sheetView>
  </sheetViews>
  <sheetFormatPr defaultColWidth="9.140625" defaultRowHeight="15.75" x14ac:dyDescent="0.4"/>
  <cols>
    <col min="1" max="1" width="17.85546875" style="44" bestFit="1" customWidth="1"/>
    <col min="2" max="2" width="14.85546875" style="44" bestFit="1" customWidth="1"/>
    <col min="3" max="3" width="48" style="44" bestFit="1" customWidth="1"/>
    <col min="4" max="4" width="12.5703125" style="44" bestFit="1" customWidth="1"/>
    <col min="5" max="5" width="22.5703125" style="44" bestFit="1" customWidth="1"/>
    <col min="6" max="6" width="48.85546875" style="44" customWidth="1"/>
    <col min="7" max="7" width="15" style="44" bestFit="1" customWidth="1"/>
    <col min="8" max="8" width="20.7109375" style="44" customWidth="1"/>
    <col min="9" max="9" width="47.28515625" style="44" customWidth="1"/>
    <col min="10" max="16384" width="9.140625" style="44"/>
  </cols>
  <sheetData>
    <row r="1" spans="1:9" ht="39" customHeight="1" x14ac:dyDescent="0.4">
      <c r="A1" s="165" t="str">
        <f>'2-4'!A1</f>
        <v>صندوق سرمایه گذاری بخشی افق دماوند</v>
      </c>
      <c r="B1" s="165"/>
      <c r="C1" s="165"/>
      <c r="D1" s="165"/>
      <c r="E1" s="165"/>
      <c r="F1" s="165"/>
      <c r="G1" s="165"/>
      <c r="H1" s="165"/>
      <c r="I1" s="165"/>
    </row>
    <row r="2" spans="1:9" ht="39" customHeight="1" x14ac:dyDescent="0.4">
      <c r="A2" s="165" t="str">
        <f>'2-4'!A2</f>
        <v>صورت وضعیت درآمدها</v>
      </c>
      <c r="B2" s="165"/>
      <c r="C2" s="165"/>
      <c r="D2" s="165"/>
      <c r="E2" s="165"/>
      <c r="F2" s="165"/>
      <c r="G2" s="165"/>
      <c r="H2" s="165"/>
      <c r="I2" s="165"/>
    </row>
    <row r="3" spans="1:9" ht="39" customHeight="1" x14ac:dyDescent="0.4">
      <c r="A3" s="165" t="str">
        <f>'2-4'!A3</f>
        <v>دوره یک ماهه منتهی به 31 خرداد 1405</v>
      </c>
      <c r="B3" s="165"/>
      <c r="C3" s="165"/>
      <c r="D3" s="165"/>
      <c r="E3" s="165"/>
      <c r="F3" s="165"/>
      <c r="G3" s="165"/>
      <c r="H3" s="165"/>
      <c r="I3" s="165"/>
    </row>
    <row r="4" spans="1:9" ht="39" customHeight="1" x14ac:dyDescent="0.45">
      <c r="A4" s="77"/>
      <c r="B4" s="77"/>
      <c r="C4" s="77"/>
      <c r="D4" s="77"/>
      <c r="E4" s="77"/>
      <c r="F4" s="77"/>
      <c r="G4" s="77"/>
      <c r="H4" s="77"/>
      <c r="I4" s="77"/>
    </row>
    <row r="5" spans="1:9" ht="39" customHeight="1" x14ac:dyDescent="0.4">
      <c r="A5" s="166" t="s">
        <v>137</v>
      </c>
      <c r="B5" s="166"/>
      <c r="C5" s="166"/>
      <c r="D5" s="166"/>
      <c r="E5" s="166"/>
      <c r="F5" s="166"/>
      <c r="G5" s="166"/>
      <c r="H5" s="166"/>
      <c r="I5" s="166"/>
    </row>
    <row r="6" spans="1:9" ht="18.75" thickBot="1" x14ac:dyDescent="0.5">
      <c r="A6" s="78"/>
      <c r="B6" s="78"/>
      <c r="C6" s="78"/>
      <c r="D6" s="78"/>
      <c r="E6" s="78"/>
      <c r="F6" s="78"/>
      <c r="G6" s="78"/>
      <c r="H6" s="78"/>
      <c r="I6" s="78"/>
    </row>
    <row r="7" spans="1:9" ht="52.5" x14ac:dyDescent="0.4">
      <c r="A7" s="79" t="s">
        <v>127</v>
      </c>
      <c r="B7" s="80" t="s">
        <v>128</v>
      </c>
      <c r="C7" s="80" t="s">
        <v>129</v>
      </c>
      <c r="D7" s="80" t="s">
        <v>40</v>
      </c>
      <c r="E7" s="80" t="s">
        <v>130</v>
      </c>
      <c r="F7" s="81" t="s">
        <v>131</v>
      </c>
      <c r="G7" s="81" t="s">
        <v>132</v>
      </c>
      <c r="H7" s="81" t="s">
        <v>133</v>
      </c>
      <c r="I7" s="81" t="s">
        <v>134</v>
      </c>
    </row>
    <row r="8" spans="1:9" ht="22.5" x14ac:dyDescent="0.4">
      <c r="A8" s="85" t="s">
        <v>126</v>
      </c>
      <c r="B8" s="85" t="s">
        <v>138</v>
      </c>
      <c r="C8" s="82" t="s">
        <v>135</v>
      </c>
      <c r="D8" s="83">
        <f>'اوراق '!AA10</f>
        <v>354400</v>
      </c>
      <c r="E8" s="83">
        <f>'اوراق '!AE10</f>
        <v>354571015000</v>
      </c>
      <c r="F8" s="83">
        <v>4785210651</v>
      </c>
      <c r="G8" s="83">
        <v>1000000</v>
      </c>
      <c r="H8" s="87">
        <v>0.23</v>
      </c>
      <c r="I8" s="84" t="s">
        <v>136</v>
      </c>
    </row>
  </sheetData>
  <mergeCells count="4">
    <mergeCell ref="A1:I1"/>
    <mergeCell ref="A2:I2"/>
    <mergeCell ref="A3:I3"/>
    <mergeCell ref="A5:I5"/>
  </mergeCells>
  <pageMargins left="0.39" right="0.39" top="0.39" bottom="0.39" header="0" footer="0"/>
  <pageSetup scale="5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79"/>
  <sheetViews>
    <sheetView rightToLeft="1" view="pageBreakPreview" topLeftCell="A10" zoomScale="80" zoomScaleNormal="98" zoomScaleSheetLayoutView="80" workbookViewId="0">
      <selection activeCell="A20" sqref="A20:XFD21"/>
    </sheetView>
  </sheetViews>
  <sheetFormatPr defaultColWidth="9.140625" defaultRowHeight="12.75" x14ac:dyDescent="0.2"/>
  <cols>
    <col min="1" max="1" width="52.7109375" style="30" customWidth="1"/>
    <col min="2" max="2" width="1.42578125" style="30" customWidth="1"/>
    <col min="3" max="3" width="40" style="30" customWidth="1"/>
    <col min="4" max="4" width="1.42578125" style="30" customWidth="1"/>
    <col min="5" max="5" width="40.5703125" style="30" customWidth="1"/>
    <col min="6" max="6" width="1.42578125" style="30" customWidth="1"/>
    <col min="7" max="7" width="38.7109375" style="30" customWidth="1"/>
    <col min="8" max="8" width="1.42578125" style="30" customWidth="1"/>
    <col min="9" max="9" width="45.7109375" style="30" customWidth="1"/>
    <col min="10" max="10" width="1.42578125" style="30" customWidth="1"/>
    <col min="11" max="11" width="41.42578125" style="30" customWidth="1"/>
    <col min="12" max="12" width="1.42578125" style="30" customWidth="1"/>
    <col min="13" max="13" width="47.140625" style="30" customWidth="1"/>
    <col min="14" max="14" width="1.42578125" style="30" customWidth="1"/>
    <col min="15" max="16384" width="9.140625" style="30"/>
  </cols>
  <sheetData>
    <row r="1" spans="1:13" ht="40.5" customHeight="1" x14ac:dyDescent="0.2">
      <c r="A1" s="163" t="str">
        <f>درآمد!A1</f>
        <v>صندوق سرمایه گذاری بخشی افق دماوند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40.5" customHeight="1" x14ac:dyDescent="0.2">
      <c r="A2" s="163" t="str">
        <f>درآمد!A2</f>
        <v>صورت وضعیت درآمدها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 ht="40.5" customHeight="1" x14ac:dyDescent="0.2">
      <c r="A3" s="163" t="str">
        <f>درآمد!A3</f>
        <v>دوره یک ماهه منتهی به 31 خرداد 1405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40.5" customHeight="1" x14ac:dyDescent="0.2"/>
    <row r="5" spans="1:13" ht="40.5" customHeight="1" x14ac:dyDescent="0.2">
      <c r="A5" s="155" t="s">
        <v>90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 ht="40.5" customHeight="1" x14ac:dyDescent="0.85">
      <c r="A6" s="57"/>
      <c r="B6" s="57"/>
      <c r="C6" s="168" t="s">
        <v>72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</row>
    <row r="7" spans="1:13" ht="40.5" customHeight="1" thickBot="1" x14ac:dyDescent="0.8">
      <c r="A7" s="167" t="s">
        <v>35</v>
      </c>
      <c r="C7" s="158" t="str">
        <f>'2-1'!C7</f>
        <v>طی خرداد ماه</v>
      </c>
      <c r="D7" s="158"/>
      <c r="E7" s="158"/>
      <c r="F7" s="158"/>
      <c r="G7" s="158"/>
      <c r="H7" s="34"/>
      <c r="I7" s="158" t="str">
        <f>'2-1'!M7</f>
        <v>از ابتدای سال مالی تا پایان خرداد ماه</v>
      </c>
      <c r="J7" s="158"/>
      <c r="K7" s="158"/>
      <c r="L7" s="158"/>
      <c r="M7" s="158"/>
    </row>
    <row r="8" spans="1:13" ht="40.5" customHeight="1" thickBot="1" x14ac:dyDescent="0.4">
      <c r="A8" s="149"/>
      <c r="C8" s="33" t="s">
        <v>61</v>
      </c>
      <c r="D8" s="34"/>
      <c r="E8" s="33" t="s">
        <v>62</v>
      </c>
      <c r="F8" s="34"/>
      <c r="G8" s="33" t="s">
        <v>63</v>
      </c>
      <c r="H8" s="34"/>
      <c r="I8" s="33" t="s">
        <v>61</v>
      </c>
      <c r="J8" s="34"/>
      <c r="K8" s="33" t="s">
        <v>62</v>
      </c>
      <c r="L8" s="34"/>
      <c r="M8" s="33" t="s">
        <v>63</v>
      </c>
    </row>
    <row r="9" spans="1:13" ht="40.5" customHeight="1" x14ac:dyDescent="0.2">
      <c r="A9" s="35" t="s">
        <v>98</v>
      </c>
      <c r="C9" s="36">
        <v>0</v>
      </c>
      <c r="D9" s="37"/>
      <c r="E9" s="36">
        <v>0</v>
      </c>
      <c r="F9" s="37"/>
      <c r="G9" s="36">
        <f>C9+E9</f>
        <v>0</v>
      </c>
      <c r="H9" s="37"/>
      <c r="I9" s="36">
        <v>9048220000</v>
      </c>
      <c r="J9" s="37"/>
      <c r="K9" s="36">
        <v>0</v>
      </c>
      <c r="L9" s="37"/>
      <c r="M9" s="36">
        <f>I9+K9</f>
        <v>9048220000</v>
      </c>
    </row>
    <row r="10" spans="1:13" ht="40.5" customHeight="1" x14ac:dyDescent="0.2">
      <c r="A10" s="35" t="s">
        <v>17</v>
      </c>
      <c r="C10" s="36">
        <v>7062721888</v>
      </c>
      <c r="D10" s="37"/>
      <c r="E10" s="36">
        <v>-473856740</v>
      </c>
      <c r="F10" s="37"/>
      <c r="G10" s="36">
        <f>C10+E10</f>
        <v>6588865148</v>
      </c>
      <c r="H10" s="37"/>
      <c r="I10" s="36">
        <v>7062721888</v>
      </c>
      <c r="J10" s="37"/>
      <c r="K10" s="36">
        <v>-473856740</v>
      </c>
      <c r="L10" s="37"/>
      <c r="M10" s="36">
        <f>I10+K10</f>
        <v>6588865148</v>
      </c>
    </row>
    <row r="11" spans="1:13" ht="40.5" customHeight="1" x14ac:dyDescent="0.2">
      <c r="A11" s="35" t="s">
        <v>95</v>
      </c>
      <c r="C11" s="36">
        <v>0</v>
      </c>
      <c r="D11" s="37"/>
      <c r="E11" s="36">
        <v>0</v>
      </c>
      <c r="F11" s="37"/>
      <c r="G11" s="36">
        <f t="shared" ref="G11:G16" si="0">C11+E11</f>
        <v>0</v>
      </c>
      <c r="H11" s="37"/>
      <c r="I11" s="36">
        <v>5632638000</v>
      </c>
      <c r="J11" s="37"/>
      <c r="K11" s="36">
        <v>0</v>
      </c>
      <c r="L11" s="37"/>
      <c r="M11" s="36">
        <f t="shared" ref="M11:M16" si="1">I11+K11</f>
        <v>5632638000</v>
      </c>
    </row>
    <row r="12" spans="1:13" ht="40.5" customHeight="1" x14ac:dyDescent="0.2">
      <c r="A12" s="35" t="s">
        <v>20</v>
      </c>
      <c r="C12" s="36">
        <v>2318545000</v>
      </c>
      <c r="D12" s="37"/>
      <c r="E12" s="36">
        <v>-138843970</v>
      </c>
      <c r="F12" s="37"/>
      <c r="G12" s="36">
        <f t="shared" si="0"/>
        <v>2179701030</v>
      </c>
      <c r="H12" s="37"/>
      <c r="I12" s="36">
        <v>2318545000</v>
      </c>
      <c r="J12" s="37"/>
      <c r="K12" s="36">
        <v>-138843970</v>
      </c>
      <c r="L12" s="37"/>
      <c r="M12" s="36">
        <f t="shared" si="1"/>
        <v>2179701030</v>
      </c>
    </row>
    <row r="13" spans="1:13" ht="40.5" customHeight="1" x14ac:dyDescent="0.2">
      <c r="A13" s="35" t="s">
        <v>29</v>
      </c>
      <c r="C13" s="36">
        <v>2292000000</v>
      </c>
      <c r="D13" s="37"/>
      <c r="E13" s="36">
        <v>-167352381</v>
      </c>
      <c r="F13" s="37"/>
      <c r="G13" s="36">
        <f t="shared" si="0"/>
        <v>2124647619</v>
      </c>
      <c r="H13" s="37"/>
      <c r="I13" s="36">
        <v>2292000000</v>
      </c>
      <c r="J13" s="37"/>
      <c r="K13" s="36">
        <v>-167352381</v>
      </c>
      <c r="L13" s="37"/>
      <c r="M13" s="36">
        <f t="shared" si="1"/>
        <v>2124647619</v>
      </c>
    </row>
    <row r="14" spans="1:13" ht="40.5" customHeight="1" x14ac:dyDescent="0.2">
      <c r="A14" s="35" t="s">
        <v>97</v>
      </c>
      <c r="C14" s="36">
        <v>1035982500</v>
      </c>
      <c r="D14" s="37"/>
      <c r="E14" s="36">
        <v>-4943338</v>
      </c>
      <c r="F14" s="37"/>
      <c r="G14" s="36">
        <f t="shared" si="0"/>
        <v>1031039162</v>
      </c>
      <c r="H14" s="37"/>
      <c r="I14" s="36">
        <v>1035982500</v>
      </c>
      <c r="J14" s="37"/>
      <c r="K14" s="36">
        <v>-4943338</v>
      </c>
      <c r="L14" s="37"/>
      <c r="M14" s="36">
        <f t="shared" si="1"/>
        <v>1031039162</v>
      </c>
    </row>
    <row r="15" spans="1:13" ht="40.5" customHeight="1" x14ac:dyDescent="0.2">
      <c r="A15" s="35" t="s">
        <v>19</v>
      </c>
      <c r="C15" s="36">
        <v>384000000</v>
      </c>
      <c r="D15" s="37"/>
      <c r="E15" s="36">
        <v>-24154044</v>
      </c>
      <c r="F15" s="37"/>
      <c r="G15" s="36">
        <f t="shared" si="0"/>
        <v>359845956</v>
      </c>
      <c r="H15" s="37"/>
      <c r="I15" s="36">
        <v>384000000</v>
      </c>
      <c r="J15" s="37"/>
      <c r="K15" s="36">
        <v>-24154044</v>
      </c>
      <c r="L15" s="37"/>
      <c r="M15" s="36">
        <f t="shared" si="1"/>
        <v>359845956</v>
      </c>
    </row>
    <row r="16" spans="1:13" ht="40.5" customHeight="1" x14ac:dyDescent="0.2">
      <c r="A16" s="35" t="s">
        <v>21</v>
      </c>
      <c r="C16" s="36">
        <v>319276150</v>
      </c>
      <c r="D16" s="37"/>
      <c r="E16" s="36">
        <v>-22180434</v>
      </c>
      <c r="F16" s="37"/>
      <c r="G16" s="36">
        <f t="shared" si="0"/>
        <v>297095716</v>
      </c>
      <c r="H16" s="37"/>
      <c r="I16" s="36">
        <v>319276150</v>
      </c>
      <c r="J16" s="37"/>
      <c r="K16" s="36">
        <v>-22180434</v>
      </c>
      <c r="L16" s="37"/>
      <c r="M16" s="36">
        <f t="shared" si="1"/>
        <v>297095716</v>
      </c>
    </row>
    <row r="17" spans="1:13" ht="40.5" customHeight="1" thickBot="1" x14ac:dyDescent="0.25">
      <c r="A17" s="35" t="s">
        <v>99</v>
      </c>
      <c r="C17" s="38">
        <v>0</v>
      </c>
      <c r="D17" s="37"/>
      <c r="E17" s="38">
        <v>0</v>
      </c>
      <c r="F17" s="37"/>
      <c r="G17" s="38">
        <f>C17+E17</f>
        <v>0</v>
      </c>
      <c r="H17" s="37"/>
      <c r="I17" s="36">
        <v>255389550</v>
      </c>
      <c r="J17" s="37"/>
      <c r="K17" s="38">
        <v>-9433915</v>
      </c>
      <c r="L17" s="37"/>
      <c r="M17" s="38">
        <f>I17+K17</f>
        <v>245955635</v>
      </c>
    </row>
    <row r="18" spans="1:13" ht="40.5" customHeight="1" thickBot="1" x14ac:dyDescent="0.25">
      <c r="A18" s="39"/>
      <c r="C18" s="69">
        <f>SUM(C9:C17)</f>
        <v>13412525538</v>
      </c>
      <c r="D18" s="37"/>
      <c r="E18" s="69">
        <f>SUM(E9:E17)</f>
        <v>-831330907</v>
      </c>
      <c r="F18" s="37"/>
      <c r="G18" s="69">
        <f>SUM(G9:G17)</f>
        <v>12581194631</v>
      </c>
      <c r="H18" s="37"/>
      <c r="I18" s="69">
        <f>SUM(I9:I17)</f>
        <v>28348773088</v>
      </c>
      <c r="J18" s="37"/>
      <c r="K18" s="69">
        <f>SUM(K9:K17)</f>
        <v>-840764822</v>
      </c>
      <c r="L18" s="37"/>
      <c r="M18" s="69">
        <f>SUM(M9:M17)</f>
        <v>27508008266</v>
      </c>
    </row>
    <row r="19" spans="1:13" ht="13.5" thickTop="1" x14ac:dyDescent="0.2"/>
    <row r="20" spans="1:13" ht="22.5" hidden="1" x14ac:dyDescent="0.2">
      <c r="A20" s="35"/>
      <c r="C20" s="36">
        <v>13412525538</v>
      </c>
      <c r="D20" s="37"/>
      <c r="E20" s="36">
        <v>-831330907</v>
      </c>
      <c r="F20" s="37"/>
      <c r="G20" s="36">
        <f>C20+E20</f>
        <v>12581194631</v>
      </c>
      <c r="H20" s="37"/>
      <c r="I20" s="36">
        <v>28348773088</v>
      </c>
      <c r="J20" s="37"/>
      <c r="K20" s="36">
        <v>-840764822</v>
      </c>
      <c r="L20" s="37"/>
      <c r="M20" s="36">
        <f>I20+K20</f>
        <v>27508008266</v>
      </c>
    </row>
    <row r="21" spans="1:13" ht="22.5" hidden="1" x14ac:dyDescent="0.2">
      <c r="A21" s="35"/>
      <c r="C21" s="36">
        <f>C20-C18</f>
        <v>0</v>
      </c>
      <c r="D21" s="37"/>
      <c r="E21" s="36">
        <f>E20-E18</f>
        <v>0</v>
      </c>
      <c r="F21" s="37"/>
      <c r="G21" s="36">
        <f>G20-G18</f>
        <v>0</v>
      </c>
      <c r="H21" s="37"/>
      <c r="I21" s="36">
        <f>I20-I18</f>
        <v>0</v>
      </c>
      <c r="J21" s="37"/>
      <c r="K21" s="36">
        <f>K20-K18</f>
        <v>0</v>
      </c>
      <c r="L21" s="37"/>
      <c r="M21" s="36">
        <f>M20-M18</f>
        <v>0</v>
      </c>
    </row>
    <row r="22" spans="1:13" ht="22.5" x14ac:dyDescent="0.2">
      <c r="A22" s="35"/>
      <c r="C22" s="36"/>
      <c r="D22" s="37"/>
      <c r="E22" s="36"/>
      <c r="F22" s="37"/>
      <c r="G22" s="36"/>
      <c r="H22" s="37"/>
      <c r="I22" s="36"/>
      <c r="J22" s="37"/>
      <c r="K22" s="36"/>
      <c r="L22" s="37"/>
      <c r="M22" s="36"/>
    </row>
    <row r="23" spans="1:13" ht="22.5" x14ac:dyDescent="0.2">
      <c r="A23" s="35"/>
      <c r="C23" s="36"/>
      <c r="D23" s="37"/>
      <c r="E23" s="36"/>
      <c r="F23" s="37"/>
      <c r="G23" s="36"/>
      <c r="H23" s="37"/>
      <c r="I23" s="36"/>
      <c r="J23" s="37"/>
      <c r="K23" s="36"/>
      <c r="L23" s="37"/>
      <c r="M23" s="36"/>
    </row>
    <row r="24" spans="1:13" ht="22.5" x14ac:dyDescent="0.2">
      <c r="A24" s="35"/>
      <c r="C24" s="36"/>
      <c r="D24" s="37"/>
      <c r="E24" s="36"/>
      <c r="F24" s="37"/>
      <c r="G24" s="36"/>
      <c r="H24" s="37"/>
      <c r="I24" s="36"/>
      <c r="J24" s="37"/>
      <c r="K24" s="36"/>
      <c r="L24" s="37"/>
      <c r="M24" s="36"/>
    </row>
    <row r="25" spans="1:13" ht="22.5" x14ac:dyDescent="0.2">
      <c r="A25" s="35"/>
      <c r="C25" s="36"/>
      <c r="D25" s="37"/>
      <c r="E25" s="36"/>
      <c r="F25" s="37"/>
      <c r="G25" s="36"/>
      <c r="H25" s="37"/>
      <c r="I25" s="36"/>
      <c r="J25" s="37"/>
      <c r="K25" s="36"/>
      <c r="L25" s="37"/>
      <c r="M25" s="36"/>
    </row>
    <row r="26" spans="1:13" ht="22.5" x14ac:dyDescent="0.2">
      <c r="A26" s="35"/>
      <c r="C26" s="36"/>
      <c r="D26" s="37"/>
      <c r="E26" s="36"/>
      <c r="F26" s="37"/>
      <c r="G26" s="36"/>
      <c r="H26" s="37"/>
      <c r="I26" s="36"/>
      <c r="J26" s="37"/>
      <c r="K26" s="36"/>
      <c r="L26" s="37"/>
      <c r="M26" s="36"/>
    </row>
    <row r="27" spans="1:13" ht="22.5" x14ac:dyDescent="0.2">
      <c r="A27" s="35"/>
      <c r="C27" s="36"/>
      <c r="D27" s="37"/>
      <c r="E27" s="36"/>
      <c r="F27" s="37"/>
      <c r="G27" s="36"/>
      <c r="H27" s="37"/>
      <c r="I27" s="36"/>
      <c r="J27" s="37"/>
      <c r="K27" s="36"/>
      <c r="L27" s="37"/>
      <c r="M27" s="36"/>
    </row>
    <row r="28" spans="1:13" ht="22.5" x14ac:dyDescent="0.2">
      <c r="A28" s="35"/>
      <c r="C28" s="36"/>
      <c r="D28" s="37"/>
      <c r="E28" s="36"/>
      <c r="F28" s="37"/>
      <c r="G28" s="36"/>
      <c r="H28" s="37"/>
      <c r="I28" s="36"/>
      <c r="J28" s="37"/>
      <c r="K28" s="36"/>
      <c r="L28" s="37"/>
      <c r="M28" s="36"/>
    </row>
    <row r="29" spans="1:13" ht="22.5" x14ac:dyDescent="0.2">
      <c r="A29" s="35"/>
      <c r="C29" s="36"/>
      <c r="D29" s="37"/>
      <c r="E29" s="36"/>
      <c r="F29" s="37"/>
      <c r="G29" s="36"/>
      <c r="H29" s="37"/>
      <c r="I29" s="36"/>
      <c r="J29" s="37"/>
      <c r="K29" s="36"/>
      <c r="L29" s="37"/>
      <c r="M29" s="36"/>
    </row>
    <row r="30" spans="1:13" ht="22.5" x14ac:dyDescent="0.2">
      <c r="A30" s="35"/>
      <c r="C30" s="36"/>
      <c r="D30" s="37"/>
      <c r="E30" s="36"/>
      <c r="F30" s="37"/>
      <c r="G30" s="36"/>
      <c r="H30" s="37"/>
      <c r="I30" s="36"/>
      <c r="J30" s="37"/>
      <c r="K30" s="36"/>
      <c r="L30" s="37"/>
      <c r="M30" s="36"/>
    </row>
    <row r="31" spans="1:13" ht="22.5" x14ac:dyDescent="0.2">
      <c r="A31" s="35"/>
      <c r="C31" s="36"/>
      <c r="D31" s="37"/>
      <c r="E31" s="36"/>
      <c r="F31" s="37"/>
      <c r="G31" s="36"/>
      <c r="H31" s="37"/>
      <c r="I31" s="36"/>
      <c r="J31" s="37"/>
      <c r="K31" s="36"/>
      <c r="L31" s="37"/>
      <c r="M31" s="36"/>
    </row>
    <row r="32" spans="1:13" ht="22.5" x14ac:dyDescent="0.2">
      <c r="A32" s="35"/>
      <c r="C32" s="36"/>
      <c r="D32" s="37"/>
      <c r="E32" s="36"/>
      <c r="F32" s="37"/>
      <c r="G32" s="36"/>
      <c r="H32" s="37"/>
      <c r="I32" s="36"/>
      <c r="J32" s="37"/>
      <c r="K32" s="36"/>
      <c r="L32" s="37"/>
      <c r="M32" s="36"/>
    </row>
    <row r="33" spans="1:13" ht="22.5" x14ac:dyDescent="0.2">
      <c r="A33" s="35"/>
      <c r="C33" s="36"/>
      <c r="D33" s="37"/>
      <c r="E33" s="36"/>
      <c r="F33" s="37"/>
      <c r="G33" s="36"/>
      <c r="H33" s="37"/>
      <c r="I33" s="36"/>
      <c r="J33" s="37"/>
      <c r="K33" s="36"/>
      <c r="L33" s="37"/>
      <c r="M33" s="36"/>
    </row>
    <row r="34" spans="1:13" ht="22.5" x14ac:dyDescent="0.2">
      <c r="A34" s="35"/>
      <c r="C34" s="36"/>
      <c r="D34" s="37"/>
      <c r="E34" s="36"/>
      <c r="F34" s="37"/>
      <c r="G34" s="36"/>
      <c r="H34" s="37"/>
      <c r="I34" s="36"/>
      <c r="J34" s="37"/>
      <c r="K34" s="36"/>
      <c r="L34" s="37"/>
      <c r="M34" s="36"/>
    </row>
    <row r="35" spans="1:13" ht="22.5" x14ac:dyDescent="0.2">
      <c r="A35" s="35"/>
      <c r="C35" s="36"/>
      <c r="D35" s="37"/>
      <c r="E35" s="36"/>
      <c r="F35" s="37"/>
      <c r="G35" s="36"/>
      <c r="H35" s="37"/>
      <c r="I35" s="36"/>
      <c r="J35" s="37"/>
      <c r="K35" s="36"/>
      <c r="L35" s="37"/>
      <c r="M35" s="36"/>
    </row>
    <row r="36" spans="1:13" ht="22.5" x14ac:dyDescent="0.2">
      <c r="A36" s="35"/>
      <c r="C36" s="36"/>
      <c r="D36" s="37"/>
      <c r="E36" s="36"/>
      <c r="F36" s="37"/>
      <c r="G36" s="36"/>
      <c r="H36" s="37"/>
      <c r="I36" s="36"/>
      <c r="J36" s="37"/>
      <c r="K36" s="36"/>
      <c r="L36" s="37"/>
      <c r="M36" s="36"/>
    </row>
    <row r="37" spans="1:13" ht="22.5" x14ac:dyDescent="0.2">
      <c r="A37" s="35"/>
      <c r="C37" s="36"/>
      <c r="D37" s="37"/>
      <c r="E37" s="36"/>
      <c r="F37" s="37"/>
      <c r="G37" s="36"/>
      <c r="H37" s="37"/>
      <c r="I37" s="36"/>
      <c r="J37" s="37"/>
      <c r="K37" s="36"/>
      <c r="L37" s="37"/>
      <c r="M37" s="36"/>
    </row>
    <row r="38" spans="1:13" ht="22.5" x14ac:dyDescent="0.2">
      <c r="A38" s="35"/>
      <c r="C38" s="36"/>
      <c r="D38" s="37"/>
      <c r="E38" s="36"/>
      <c r="F38" s="37"/>
      <c r="G38" s="36"/>
      <c r="H38" s="37"/>
      <c r="I38" s="36"/>
      <c r="J38" s="37"/>
      <c r="K38" s="36"/>
      <c r="L38" s="37"/>
      <c r="M38" s="36"/>
    </row>
    <row r="39" spans="1:13" ht="22.5" x14ac:dyDescent="0.2">
      <c r="A39" s="35"/>
      <c r="C39" s="36"/>
      <c r="D39" s="37"/>
      <c r="E39" s="36"/>
      <c r="F39" s="37"/>
      <c r="G39" s="36"/>
      <c r="H39" s="37"/>
      <c r="I39" s="36"/>
      <c r="J39" s="37"/>
      <c r="K39" s="36"/>
      <c r="L39" s="37"/>
      <c r="M39" s="36"/>
    </row>
    <row r="40" spans="1:13" ht="22.5" x14ac:dyDescent="0.2">
      <c r="A40" s="35"/>
      <c r="C40" s="36"/>
      <c r="D40" s="37"/>
      <c r="E40" s="36"/>
      <c r="F40" s="37"/>
      <c r="G40" s="36"/>
      <c r="H40" s="37"/>
      <c r="I40" s="36"/>
      <c r="J40" s="37"/>
      <c r="K40" s="36"/>
      <c r="L40" s="37"/>
      <c r="M40" s="36"/>
    </row>
    <row r="41" spans="1:13" ht="22.5" x14ac:dyDescent="0.2">
      <c r="A41" s="35"/>
      <c r="C41" s="36"/>
      <c r="D41" s="37"/>
      <c r="E41" s="36"/>
      <c r="F41" s="37"/>
      <c r="G41" s="36"/>
      <c r="H41" s="37"/>
      <c r="I41" s="36"/>
      <c r="J41" s="37"/>
      <c r="K41" s="36"/>
      <c r="L41" s="37"/>
      <c r="M41" s="36"/>
    </row>
    <row r="42" spans="1:13" ht="22.5" x14ac:dyDescent="0.2">
      <c r="A42" s="35"/>
      <c r="C42" s="36"/>
      <c r="D42" s="37"/>
      <c r="E42" s="36"/>
      <c r="F42" s="37"/>
      <c r="G42" s="36"/>
      <c r="H42" s="37"/>
      <c r="I42" s="36"/>
      <c r="J42" s="37"/>
      <c r="K42" s="36"/>
      <c r="L42" s="37"/>
      <c r="M42" s="36"/>
    </row>
    <row r="43" spans="1:13" ht="22.5" x14ac:dyDescent="0.2">
      <c r="A43" s="35"/>
      <c r="C43" s="36"/>
      <c r="D43" s="37"/>
      <c r="E43" s="36"/>
      <c r="F43" s="37"/>
      <c r="G43" s="36"/>
      <c r="H43" s="37"/>
      <c r="I43" s="36"/>
      <c r="J43" s="37"/>
      <c r="K43" s="36"/>
      <c r="L43" s="37"/>
      <c r="M43" s="36"/>
    </row>
    <row r="44" spans="1:13" ht="22.5" x14ac:dyDescent="0.2">
      <c r="A44" s="35"/>
      <c r="C44" s="36"/>
      <c r="D44" s="37"/>
      <c r="E44" s="36"/>
      <c r="F44" s="37"/>
      <c r="G44" s="36"/>
      <c r="H44" s="37"/>
      <c r="I44" s="36"/>
      <c r="J44" s="37"/>
      <c r="K44" s="36"/>
      <c r="L44" s="37"/>
      <c r="M44" s="36"/>
    </row>
    <row r="45" spans="1:13" ht="22.5" x14ac:dyDescent="0.2">
      <c r="A45" s="35"/>
      <c r="C45" s="36"/>
      <c r="D45" s="37"/>
      <c r="E45" s="36"/>
      <c r="F45" s="37"/>
      <c r="G45" s="36"/>
      <c r="H45" s="37"/>
      <c r="I45" s="36"/>
      <c r="J45" s="37"/>
      <c r="K45" s="36"/>
      <c r="L45" s="37"/>
      <c r="M45" s="36"/>
    </row>
    <row r="46" spans="1:13" ht="22.5" x14ac:dyDescent="0.2">
      <c r="A46" s="35"/>
      <c r="C46" s="36"/>
      <c r="D46" s="37"/>
      <c r="E46" s="36"/>
      <c r="F46" s="37"/>
      <c r="G46" s="36"/>
      <c r="H46" s="37"/>
      <c r="I46" s="36"/>
      <c r="J46" s="37"/>
      <c r="K46" s="36"/>
      <c r="L46" s="37"/>
      <c r="M46" s="36"/>
    </row>
    <row r="47" spans="1:13" ht="22.5" x14ac:dyDescent="0.2">
      <c r="A47" s="35"/>
      <c r="C47" s="36"/>
      <c r="D47" s="37"/>
      <c r="E47" s="36"/>
      <c r="F47" s="37"/>
      <c r="G47" s="36"/>
      <c r="H47" s="37"/>
      <c r="I47" s="36"/>
      <c r="J47" s="37"/>
      <c r="K47" s="36"/>
      <c r="L47" s="37"/>
      <c r="M47" s="36"/>
    </row>
    <row r="48" spans="1:13" ht="22.5" x14ac:dyDescent="0.2">
      <c r="A48" s="35"/>
      <c r="C48" s="36"/>
      <c r="D48" s="37"/>
      <c r="E48" s="36"/>
      <c r="F48" s="37"/>
      <c r="G48" s="36"/>
      <c r="H48" s="37"/>
      <c r="I48" s="36"/>
      <c r="J48" s="37"/>
      <c r="K48" s="36"/>
      <c r="L48" s="37"/>
      <c r="M48" s="36"/>
    </row>
    <row r="49" spans="1:13" ht="22.5" x14ac:dyDescent="0.2">
      <c r="A49" s="35"/>
      <c r="C49" s="36"/>
      <c r="D49" s="37"/>
      <c r="E49" s="36"/>
      <c r="F49" s="37"/>
      <c r="G49" s="36"/>
      <c r="H49" s="37"/>
      <c r="I49" s="36"/>
      <c r="J49" s="37"/>
      <c r="K49" s="36"/>
      <c r="L49" s="37"/>
      <c r="M49" s="36"/>
    </row>
    <row r="50" spans="1:13" ht="22.5" x14ac:dyDescent="0.2">
      <c r="A50" s="35"/>
      <c r="C50" s="36"/>
      <c r="D50" s="37"/>
      <c r="E50" s="36"/>
      <c r="F50" s="37"/>
      <c r="G50" s="36"/>
      <c r="H50" s="37"/>
      <c r="I50" s="36"/>
      <c r="J50" s="37"/>
      <c r="K50" s="36"/>
      <c r="L50" s="37"/>
      <c r="M50" s="36"/>
    </row>
    <row r="51" spans="1:13" ht="22.5" x14ac:dyDescent="0.2">
      <c r="A51" s="35"/>
      <c r="C51" s="36"/>
      <c r="D51" s="37"/>
      <c r="E51" s="36"/>
      <c r="F51" s="37"/>
      <c r="G51" s="36"/>
      <c r="H51" s="37"/>
      <c r="I51" s="36"/>
      <c r="J51" s="37"/>
      <c r="K51" s="36"/>
      <c r="L51" s="37"/>
      <c r="M51" s="36"/>
    </row>
    <row r="52" spans="1:13" ht="22.5" x14ac:dyDescent="0.2">
      <c r="A52" s="35"/>
      <c r="C52" s="36"/>
      <c r="D52" s="37"/>
      <c r="E52" s="36"/>
      <c r="F52" s="37"/>
      <c r="G52" s="36"/>
      <c r="H52" s="37"/>
      <c r="I52" s="36"/>
      <c r="J52" s="37"/>
      <c r="K52" s="36"/>
      <c r="L52" s="37"/>
      <c r="M52" s="36"/>
    </row>
    <row r="53" spans="1:13" ht="22.5" x14ac:dyDescent="0.2">
      <c r="A53" s="35"/>
      <c r="C53" s="36"/>
      <c r="D53" s="37"/>
      <c r="E53" s="36"/>
      <c r="F53" s="37"/>
      <c r="G53" s="36"/>
      <c r="H53" s="37"/>
      <c r="I53" s="36"/>
      <c r="J53" s="37"/>
      <c r="K53" s="36"/>
      <c r="L53" s="37"/>
      <c r="M53" s="36"/>
    </row>
    <row r="54" spans="1:13" ht="22.5" x14ac:dyDescent="0.2">
      <c r="A54" s="35"/>
      <c r="C54" s="36"/>
      <c r="D54" s="37"/>
      <c r="E54" s="36"/>
      <c r="F54" s="37"/>
      <c r="G54" s="36"/>
      <c r="H54" s="37"/>
      <c r="I54" s="36"/>
      <c r="J54" s="37"/>
      <c r="K54" s="36"/>
      <c r="L54" s="37"/>
      <c r="M54" s="36"/>
    </row>
    <row r="55" spans="1:13" ht="22.5" x14ac:dyDescent="0.2">
      <c r="A55" s="35"/>
      <c r="C55" s="36"/>
      <c r="D55" s="37"/>
      <c r="E55" s="36"/>
      <c r="F55" s="37"/>
      <c r="G55" s="36"/>
      <c r="H55" s="37"/>
      <c r="I55" s="36"/>
      <c r="J55" s="37"/>
      <c r="K55" s="36"/>
      <c r="L55" s="37"/>
      <c r="M55" s="36"/>
    </row>
    <row r="56" spans="1:13" ht="22.5" x14ac:dyDescent="0.2">
      <c r="A56" s="35"/>
      <c r="C56" s="36"/>
      <c r="D56" s="37"/>
      <c r="E56" s="36"/>
      <c r="F56" s="37"/>
      <c r="G56" s="36"/>
      <c r="H56" s="37"/>
      <c r="I56" s="36"/>
      <c r="J56" s="37"/>
      <c r="K56" s="36"/>
      <c r="L56" s="37"/>
      <c r="M56" s="36"/>
    </row>
    <row r="57" spans="1:13" ht="22.5" x14ac:dyDescent="0.2">
      <c r="A57" s="35"/>
      <c r="C57" s="36"/>
      <c r="D57" s="37"/>
      <c r="E57" s="36"/>
      <c r="F57" s="37"/>
      <c r="G57" s="36"/>
      <c r="H57" s="37"/>
      <c r="I57" s="36"/>
      <c r="J57" s="37"/>
      <c r="K57" s="36"/>
      <c r="L57" s="37"/>
      <c r="M57" s="36"/>
    </row>
    <row r="58" spans="1:13" ht="22.5" x14ac:dyDescent="0.2">
      <c r="A58" s="35"/>
      <c r="C58" s="36"/>
      <c r="D58" s="37"/>
      <c r="E58" s="36"/>
      <c r="F58" s="37"/>
      <c r="G58" s="36"/>
      <c r="H58" s="37"/>
      <c r="I58" s="36"/>
      <c r="J58" s="37"/>
      <c r="K58" s="36"/>
      <c r="L58" s="37"/>
      <c r="M58" s="36"/>
    </row>
    <row r="59" spans="1:13" ht="22.5" x14ac:dyDescent="0.2">
      <c r="A59" s="35"/>
      <c r="C59" s="36"/>
      <c r="D59" s="37"/>
      <c r="E59" s="36"/>
      <c r="F59" s="37"/>
      <c r="G59" s="36"/>
      <c r="H59" s="37"/>
      <c r="I59" s="36"/>
      <c r="J59" s="37"/>
      <c r="K59" s="36"/>
      <c r="L59" s="37"/>
      <c r="M59" s="36"/>
    </row>
    <row r="60" spans="1:13" ht="22.5" x14ac:dyDescent="0.2">
      <c r="A60" s="35"/>
      <c r="C60" s="36"/>
      <c r="D60" s="37"/>
      <c r="E60" s="36"/>
      <c r="F60" s="37"/>
      <c r="G60" s="36"/>
      <c r="H60" s="37"/>
      <c r="I60" s="36"/>
      <c r="J60" s="37"/>
      <c r="K60" s="36"/>
      <c r="L60" s="37"/>
      <c r="M60" s="36"/>
    </row>
    <row r="61" spans="1:13" ht="22.5" x14ac:dyDescent="0.2">
      <c r="A61" s="35"/>
      <c r="C61" s="36"/>
      <c r="D61" s="37"/>
      <c r="E61" s="36"/>
      <c r="F61" s="37"/>
      <c r="G61" s="36"/>
      <c r="H61" s="37"/>
      <c r="I61" s="36"/>
      <c r="J61" s="37"/>
      <c r="K61" s="36"/>
      <c r="L61" s="37"/>
      <c r="M61" s="36"/>
    </row>
    <row r="62" spans="1:13" ht="22.5" x14ac:dyDescent="0.2">
      <c r="A62" s="35"/>
      <c r="C62" s="36"/>
      <c r="D62" s="37"/>
      <c r="E62" s="36"/>
      <c r="F62" s="37"/>
      <c r="G62" s="36"/>
      <c r="H62" s="37"/>
      <c r="I62" s="36"/>
      <c r="J62" s="37"/>
      <c r="K62" s="36"/>
      <c r="L62" s="37"/>
      <c r="M62" s="36"/>
    </row>
    <row r="63" spans="1:13" ht="22.5" x14ac:dyDescent="0.2">
      <c r="A63" s="35"/>
      <c r="C63" s="36"/>
      <c r="D63" s="37"/>
      <c r="E63" s="36"/>
      <c r="F63" s="37"/>
      <c r="G63" s="36"/>
      <c r="H63" s="37"/>
      <c r="I63" s="36"/>
      <c r="J63" s="37"/>
      <c r="K63" s="36"/>
      <c r="L63" s="37"/>
      <c r="M63" s="36"/>
    </row>
    <row r="64" spans="1:13" ht="22.5" x14ac:dyDescent="0.2">
      <c r="A64" s="35"/>
      <c r="C64" s="36"/>
      <c r="D64" s="37"/>
      <c r="E64" s="36"/>
      <c r="F64" s="37"/>
      <c r="G64" s="36"/>
      <c r="H64" s="37"/>
      <c r="I64" s="36"/>
      <c r="J64" s="37"/>
      <c r="K64" s="36"/>
      <c r="L64" s="37"/>
      <c r="M64" s="36"/>
    </row>
    <row r="65" spans="1:13" ht="22.5" x14ac:dyDescent="0.2">
      <c r="A65" s="35"/>
      <c r="C65" s="36"/>
      <c r="D65" s="37"/>
      <c r="E65" s="36"/>
      <c r="F65" s="37"/>
      <c r="G65" s="36"/>
      <c r="H65" s="37"/>
      <c r="I65" s="36"/>
      <c r="J65" s="37"/>
      <c r="K65" s="36"/>
      <c r="L65" s="37"/>
      <c r="M65" s="36"/>
    </row>
    <row r="66" spans="1:13" ht="22.5" x14ac:dyDescent="0.2">
      <c r="A66" s="35"/>
      <c r="C66" s="36"/>
      <c r="D66" s="37"/>
      <c r="E66" s="36"/>
      <c r="F66" s="37"/>
      <c r="G66" s="36"/>
      <c r="H66" s="37"/>
      <c r="I66" s="36"/>
      <c r="J66" s="37"/>
      <c r="K66" s="36"/>
      <c r="L66" s="37"/>
      <c r="M66" s="36"/>
    </row>
    <row r="67" spans="1:13" ht="22.5" x14ac:dyDescent="0.2">
      <c r="A67" s="35"/>
      <c r="C67" s="36"/>
      <c r="D67" s="37"/>
      <c r="E67" s="36"/>
      <c r="F67" s="37"/>
      <c r="G67" s="36"/>
      <c r="H67" s="37"/>
      <c r="I67" s="36"/>
      <c r="J67" s="37"/>
      <c r="K67" s="36"/>
      <c r="L67" s="37"/>
      <c r="M67" s="36"/>
    </row>
    <row r="68" spans="1:13" ht="22.5" x14ac:dyDescent="0.2">
      <c r="A68" s="35"/>
      <c r="C68" s="36"/>
      <c r="D68" s="37"/>
      <c r="E68" s="36"/>
      <c r="F68" s="37"/>
      <c r="G68" s="36"/>
      <c r="H68" s="37"/>
      <c r="I68" s="36"/>
      <c r="J68" s="37"/>
      <c r="K68" s="36"/>
      <c r="L68" s="37"/>
      <c r="M68" s="36"/>
    </row>
    <row r="69" spans="1:13" ht="22.5" x14ac:dyDescent="0.2">
      <c r="A69" s="35"/>
      <c r="C69" s="36"/>
      <c r="D69" s="37"/>
      <c r="E69" s="36"/>
      <c r="F69" s="37"/>
      <c r="G69" s="36"/>
      <c r="H69" s="37"/>
      <c r="I69" s="36"/>
      <c r="J69" s="37"/>
      <c r="K69" s="36"/>
      <c r="L69" s="37"/>
      <c r="M69" s="36"/>
    </row>
    <row r="70" spans="1:13" ht="22.5" x14ac:dyDescent="0.2">
      <c r="A70" s="35"/>
      <c r="C70" s="36"/>
      <c r="D70" s="37"/>
      <c r="E70" s="36"/>
      <c r="F70" s="37"/>
      <c r="G70" s="36"/>
      <c r="H70" s="37"/>
      <c r="I70" s="36"/>
      <c r="J70" s="37"/>
      <c r="K70" s="36"/>
      <c r="L70" s="37"/>
      <c r="M70" s="36"/>
    </row>
    <row r="71" spans="1:13" ht="22.5" x14ac:dyDescent="0.2">
      <c r="A71" s="35"/>
      <c r="C71" s="36"/>
      <c r="D71" s="37"/>
      <c r="E71" s="36"/>
      <c r="F71" s="37"/>
      <c r="G71" s="36"/>
      <c r="H71" s="37"/>
      <c r="I71" s="36"/>
      <c r="J71" s="37"/>
      <c r="K71" s="36"/>
      <c r="L71" s="37"/>
      <c r="M71" s="36"/>
    </row>
    <row r="72" spans="1:13" ht="22.5" x14ac:dyDescent="0.2">
      <c r="A72" s="35"/>
      <c r="C72" s="36"/>
      <c r="D72" s="37"/>
      <c r="E72" s="36"/>
      <c r="F72" s="37"/>
      <c r="G72" s="36"/>
      <c r="H72" s="37"/>
      <c r="I72" s="36"/>
      <c r="J72" s="37"/>
      <c r="K72" s="36"/>
      <c r="L72" s="37"/>
      <c r="M72" s="36"/>
    </row>
    <row r="73" spans="1:13" ht="22.5" x14ac:dyDescent="0.2">
      <c r="A73" s="35"/>
      <c r="C73" s="36"/>
      <c r="D73" s="37"/>
      <c r="E73" s="36"/>
      <c r="F73" s="37"/>
      <c r="G73" s="36"/>
      <c r="H73" s="37"/>
      <c r="I73" s="36"/>
      <c r="J73" s="37"/>
      <c r="K73" s="36"/>
      <c r="L73" s="37"/>
      <c r="M73" s="36"/>
    </row>
    <row r="74" spans="1:13" ht="22.5" x14ac:dyDescent="0.2">
      <c r="A74" s="35"/>
      <c r="C74" s="36"/>
      <c r="D74" s="37"/>
      <c r="E74" s="36"/>
      <c r="F74" s="37"/>
      <c r="G74" s="36"/>
      <c r="H74" s="37"/>
      <c r="I74" s="36"/>
      <c r="J74" s="37"/>
      <c r="K74" s="36"/>
      <c r="L74" s="37"/>
      <c r="M74" s="36"/>
    </row>
    <row r="75" spans="1:13" ht="22.5" x14ac:dyDescent="0.2">
      <c r="A75" s="35"/>
      <c r="C75" s="36"/>
      <c r="D75" s="37"/>
      <c r="E75" s="36"/>
      <c r="F75" s="37"/>
      <c r="G75" s="36"/>
      <c r="H75" s="37"/>
      <c r="I75" s="36"/>
      <c r="J75" s="37"/>
      <c r="K75" s="36"/>
      <c r="L75" s="37"/>
      <c r="M75" s="36"/>
    </row>
    <row r="76" spans="1:13" ht="22.5" x14ac:dyDescent="0.2">
      <c r="A76" s="35"/>
      <c r="C76" s="36"/>
      <c r="D76" s="37"/>
      <c r="E76" s="36"/>
      <c r="F76" s="37"/>
      <c r="G76" s="36"/>
      <c r="H76" s="37"/>
      <c r="I76" s="36"/>
      <c r="J76" s="37"/>
      <c r="K76" s="36"/>
      <c r="L76" s="37"/>
      <c r="M76" s="36"/>
    </row>
    <row r="77" spans="1:13" ht="22.5" x14ac:dyDescent="0.2">
      <c r="A77" s="35"/>
      <c r="C77" s="36"/>
      <c r="D77" s="37"/>
      <c r="E77" s="36"/>
      <c r="F77" s="37"/>
      <c r="G77" s="36"/>
      <c r="H77" s="37"/>
      <c r="I77" s="36"/>
      <c r="J77" s="37"/>
      <c r="K77" s="36"/>
      <c r="L77" s="37"/>
      <c r="M77" s="36"/>
    </row>
    <row r="78" spans="1:13" ht="22.5" x14ac:dyDescent="0.2">
      <c r="A78" s="35"/>
      <c r="C78" s="36"/>
      <c r="D78" s="37"/>
      <c r="E78" s="36"/>
      <c r="F78" s="37"/>
      <c r="G78" s="36"/>
      <c r="H78" s="37"/>
      <c r="I78" s="36"/>
      <c r="J78" s="37"/>
      <c r="K78" s="36"/>
      <c r="L78" s="37"/>
      <c r="M78" s="36"/>
    </row>
    <row r="79" spans="1:13" ht="22.5" x14ac:dyDescent="0.2">
      <c r="A79" s="35"/>
      <c r="C79" s="36"/>
      <c r="D79" s="37"/>
      <c r="E79" s="36"/>
      <c r="F79" s="37"/>
      <c r="G79" s="36"/>
      <c r="H79" s="37"/>
      <c r="I79" s="36"/>
      <c r="J79" s="37"/>
      <c r="K79" s="36"/>
      <c r="L79" s="37"/>
      <c r="M79" s="36"/>
    </row>
    <row r="80" spans="1:13" ht="22.5" x14ac:dyDescent="0.2">
      <c r="A80" s="35"/>
      <c r="C80" s="36"/>
      <c r="D80" s="37"/>
      <c r="E80" s="36"/>
      <c r="F80" s="37"/>
      <c r="G80" s="36"/>
      <c r="H80" s="37"/>
      <c r="I80" s="36"/>
      <c r="J80" s="37"/>
      <c r="K80" s="36"/>
      <c r="L80" s="37"/>
      <c r="M80" s="36"/>
    </row>
    <row r="81" spans="1:13" ht="22.5" x14ac:dyDescent="0.2">
      <c r="A81" s="35"/>
      <c r="C81" s="36"/>
      <c r="D81" s="37"/>
      <c r="E81" s="36"/>
      <c r="F81" s="37"/>
      <c r="G81" s="36"/>
      <c r="H81" s="37"/>
      <c r="I81" s="36"/>
      <c r="J81" s="37"/>
      <c r="K81" s="36"/>
      <c r="L81" s="37"/>
      <c r="M81" s="36"/>
    </row>
    <row r="82" spans="1:13" ht="22.5" x14ac:dyDescent="0.2">
      <c r="A82" s="35"/>
      <c r="C82" s="36"/>
      <c r="D82" s="37"/>
      <c r="E82" s="36"/>
      <c r="F82" s="37"/>
      <c r="G82" s="36"/>
      <c r="H82" s="37"/>
      <c r="I82" s="36"/>
      <c r="J82" s="37"/>
      <c r="K82" s="36"/>
      <c r="L82" s="37"/>
      <c r="M82" s="36"/>
    </row>
    <row r="83" spans="1:13" ht="22.5" x14ac:dyDescent="0.2">
      <c r="A83" s="35"/>
      <c r="C83" s="36"/>
      <c r="D83" s="37"/>
      <c r="E83" s="36"/>
      <c r="F83" s="37"/>
      <c r="G83" s="36"/>
      <c r="H83" s="37"/>
      <c r="I83" s="36"/>
      <c r="J83" s="37"/>
      <c r="K83" s="36"/>
      <c r="L83" s="37"/>
      <c r="M83" s="36"/>
    </row>
    <row r="84" spans="1:13" ht="22.5" x14ac:dyDescent="0.2">
      <c r="A84" s="35"/>
      <c r="C84" s="36"/>
      <c r="D84" s="37"/>
      <c r="E84" s="36"/>
      <c r="F84" s="37"/>
      <c r="G84" s="36"/>
      <c r="H84" s="37"/>
      <c r="I84" s="36"/>
      <c r="J84" s="37"/>
      <c r="K84" s="36"/>
      <c r="L84" s="37"/>
      <c r="M84" s="36"/>
    </row>
    <row r="85" spans="1:13" ht="22.5" x14ac:dyDescent="0.2">
      <c r="A85" s="35"/>
      <c r="C85" s="36"/>
      <c r="D85" s="37"/>
      <c r="E85" s="36"/>
      <c r="F85" s="37"/>
      <c r="G85" s="36"/>
      <c r="H85" s="37"/>
      <c r="I85" s="36"/>
      <c r="J85" s="37"/>
      <c r="K85" s="36"/>
      <c r="L85" s="37"/>
      <c r="M85" s="36"/>
    </row>
    <row r="86" spans="1:13" ht="22.5" x14ac:dyDescent="0.2">
      <c r="A86" s="35"/>
      <c r="C86" s="36"/>
      <c r="D86" s="37"/>
      <c r="E86" s="36"/>
      <c r="F86" s="37"/>
      <c r="G86" s="36"/>
      <c r="H86" s="37"/>
      <c r="I86" s="36"/>
      <c r="J86" s="37"/>
      <c r="K86" s="36"/>
      <c r="L86" s="37"/>
      <c r="M86" s="36"/>
    </row>
    <row r="87" spans="1:13" ht="22.5" x14ac:dyDescent="0.2">
      <c r="A87" s="35"/>
      <c r="C87" s="36"/>
      <c r="D87" s="37"/>
      <c r="E87" s="36"/>
      <c r="F87" s="37"/>
      <c r="G87" s="36"/>
      <c r="H87" s="37"/>
      <c r="I87" s="36"/>
      <c r="J87" s="37"/>
      <c r="K87" s="36"/>
      <c r="L87" s="37"/>
      <c r="M87" s="36"/>
    </row>
    <row r="88" spans="1:13" ht="22.5" x14ac:dyDescent="0.2">
      <c r="A88" s="35"/>
      <c r="C88" s="36"/>
      <c r="D88" s="37"/>
      <c r="E88" s="36"/>
      <c r="F88" s="37"/>
      <c r="G88" s="36"/>
      <c r="H88" s="37"/>
      <c r="I88" s="36"/>
      <c r="J88" s="37"/>
      <c r="K88" s="36"/>
      <c r="L88" s="37"/>
      <c r="M88" s="36"/>
    </row>
    <row r="89" spans="1:13" ht="22.5" x14ac:dyDescent="0.2">
      <c r="A89" s="35"/>
      <c r="C89" s="36"/>
      <c r="D89" s="37"/>
      <c r="E89" s="36"/>
      <c r="F89" s="37"/>
      <c r="G89" s="36"/>
      <c r="H89" s="37"/>
      <c r="I89" s="36"/>
      <c r="J89" s="37"/>
      <c r="K89" s="36"/>
      <c r="L89" s="37"/>
      <c r="M89" s="36"/>
    </row>
    <row r="90" spans="1:13" ht="22.5" x14ac:dyDescent="0.2">
      <c r="A90" s="35"/>
      <c r="C90" s="36"/>
      <c r="D90" s="37"/>
      <c r="E90" s="36"/>
      <c r="F90" s="37"/>
      <c r="G90" s="36"/>
      <c r="H90" s="37"/>
      <c r="I90" s="36"/>
      <c r="J90" s="37"/>
      <c r="K90" s="36"/>
      <c r="L90" s="37"/>
      <c r="M90" s="36"/>
    </row>
    <row r="91" spans="1:13" ht="22.5" x14ac:dyDescent="0.2">
      <c r="A91" s="35"/>
      <c r="C91" s="36"/>
      <c r="D91" s="37"/>
      <c r="E91" s="36"/>
      <c r="F91" s="37"/>
      <c r="G91" s="36"/>
      <c r="H91" s="37"/>
      <c r="I91" s="36"/>
      <c r="J91" s="37"/>
      <c r="K91" s="36"/>
      <c r="L91" s="37"/>
      <c r="M91" s="36"/>
    </row>
    <row r="92" spans="1:13" ht="22.5" x14ac:dyDescent="0.2">
      <c r="A92" s="35"/>
      <c r="C92" s="36"/>
      <c r="D92" s="37"/>
      <c r="E92" s="36"/>
      <c r="F92" s="37"/>
      <c r="G92" s="36"/>
      <c r="H92" s="37"/>
      <c r="I92" s="36"/>
      <c r="J92" s="37"/>
      <c r="K92" s="36"/>
      <c r="L92" s="37"/>
      <c r="M92" s="36"/>
    </row>
    <row r="93" spans="1:13" ht="22.5" x14ac:dyDescent="0.2">
      <c r="A93" s="35"/>
      <c r="C93" s="36"/>
      <c r="D93" s="37"/>
      <c r="E93" s="36"/>
      <c r="F93" s="37"/>
      <c r="G93" s="36"/>
      <c r="H93" s="37"/>
      <c r="I93" s="36"/>
      <c r="J93" s="37"/>
      <c r="K93" s="36"/>
      <c r="L93" s="37"/>
      <c r="M93" s="36"/>
    </row>
    <row r="94" spans="1:13" ht="22.5" x14ac:dyDescent="0.2">
      <c r="A94" s="35"/>
      <c r="C94" s="36"/>
      <c r="D94" s="37"/>
      <c r="E94" s="36"/>
      <c r="F94" s="37"/>
      <c r="G94" s="36"/>
      <c r="H94" s="37"/>
      <c r="I94" s="36"/>
      <c r="J94" s="37"/>
      <c r="K94" s="36"/>
      <c r="L94" s="37"/>
      <c r="M94" s="36"/>
    </row>
    <row r="95" spans="1:13" ht="22.5" x14ac:dyDescent="0.2">
      <c r="A95" s="35"/>
      <c r="C95" s="36"/>
      <c r="D95" s="37"/>
      <c r="E95" s="36"/>
      <c r="F95" s="37"/>
      <c r="G95" s="36"/>
      <c r="H95" s="37"/>
      <c r="I95" s="36"/>
      <c r="J95" s="37"/>
      <c r="K95" s="36"/>
      <c r="L95" s="37"/>
      <c r="M95" s="36"/>
    </row>
    <row r="96" spans="1:13" ht="22.5" x14ac:dyDescent="0.2">
      <c r="A96" s="35"/>
      <c r="C96" s="36"/>
      <c r="D96" s="37"/>
      <c r="E96" s="36"/>
      <c r="F96" s="37"/>
      <c r="G96" s="36"/>
      <c r="H96" s="37"/>
      <c r="I96" s="36"/>
      <c r="J96" s="37"/>
      <c r="K96" s="36"/>
      <c r="L96" s="37"/>
      <c r="M96" s="36"/>
    </row>
    <row r="97" spans="1:13" ht="22.5" x14ac:dyDescent="0.2">
      <c r="A97" s="35"/>
      <c r="C97" s="36"/>
      <c r="D97" s="37"/>
      <c r="E97" s="36"/>
      <c r="F97" s="37"/>
      <c r="G97" s="36"/>
      <c r="H97" s="37"/>
      <c r="I97" s="36"/>
      <c r="J97" s="37"/>
      <c r="K97" s="36"/>
      <c r="L97" s="37"/>
      <c r="M97" s="36"/>
    </row>
    <row r="98" spans="1:13" ht="22.5" x14ac:dyDescent="0.2">
      <c r="A98" s="35"/>
      <c r="C98" s="36"/>
      <c r="D98" s="37"/>
      <c r="E98" s="36"/>
      <c r="F98" s="37"/>
      <c r="G98" s="36"/>
      <c r="H98" s="37"/>
      <c r="I98" s="36"/>
      <c r="J98" s="37"/>
      <c r="K98" s="36"/>
      <c r="L98" s="37"/>
      <c r="M98" s="36"/>
    </row>
    <row r="99" spans="1:13" ht="22.5" x14ac:dyDescent="0.2">
      <c r="A99" s="35"/>
      <c r="C99" s="36"/>
      <c r="D99" s="37"/>
      <c r="E99" s="36"/>
      <c r="F99" s="37"/>
      <c r="G99" s="36"/>
      <c r="H99" s="37"/>
      <c r="I99" s="36"/>
      <c r="J99" s="37"/>
      <c r="K99" s="36"/>
      <c r="L99" s="37"/>
      <c r="M99" s="36"/>
    </row>
    <row r="100" spans="1:13" ht="22.5" x14ac:dyDescent="0.2">
      <c r="A100" s="35"/>
      <c r="C100" s="36"/>
      <c r="D100" s="37"/>
      <c r="E100" s="36"/>
      <c r="F100" s="37"/>
      <c r="G100" s="36"/>
      <c r="H100" s="37"/>
      <c r="I100" s="36"/>
      <c r="J100" s="37"/>
      <c r="K100" s="36"/>
      <c r="L100" s="37"/>
      <c r="M100" s="36"/>
    </row>
    <row r="101" spans="1:13" ht="22.5" x14ac:dyDescent="0.2">
      <c r="A101" s="35"/>
      <c r="C101" s="36"/>
      <c r="D101" s="37"/>
      <c r="E101" s="36"/>
      <c r="F101" s="37"/>
      <c r="G101" s="36"/>
      <c r="H101" s="37"/>
      <c r="I101" s="36"/>
      <c r="J101" s="37"/>
      <c r="K101" s="36"/>
      <c r="L101" s="37"/>
      <c r="M101" s="36"/>
    </row>
    <row r="102" spans="1:13" ht="22.5" x14ac:dyDescent="0.2">
      <c r="A102" s="35"/>
      <c r="C102" s="36"/>
      <c r="D102" s="37"/>
      <c r="E102" s="36"/>
      <c r="F102" s="37"/>
      <c r="G102" s="36"/>
      <c r="H102" s="37"/>
      <c r="I102" s="36"/>
      <c r="J102" s="37"/>
      <c r="K102" s="36"/>
      <c r="L102" s="37"/>
      <c r="M102" s="36"/>
    </row>
    <row r="103" spans="1:13" ht="22.5" x14ac:dyDescent="0.2">
      <c r="A103" s="35"/>
      <c r="C103" s="36"/>
      <c r="D103" s="37"/>
      <c r="E103" s="36"/>
      <c r="F103" s="37"/>
      <c r="G103" s="36"/>
      <c r="H103" s="37"/>
      <c r="I103" s="36"/>
      <c r="J103" s="37"/>
      <c r="K103" s="36"/>
      <c r="L103" s="37"/>
      <c r="M103" s="36"/>
    </row>
    <row r="104" spans="1:13" ht="22.5" x14ac:dyDescent="0.2">
      <c r="A104" s="35"/>
      <c r="C104" s="36"/>
      <c r="D104" s="37"/>
      <c r="E104" s="36"/>
      <c r="F104" s="37"/>
      <c r="G104" s="36"/>
      <c r="H104" s="37"/>
      <c r="I104" s="36"/>
      <c r="J104" s="37"/>
      <c r="K104" s="36"/>
      <c r="L104" s="37"/>
      <c r="M104" s="36"/>
    </row>
    <row r="105" spans="1:13" ht="22.5" x14ac:dyDescent="0.2">
      <c r="A105" s="35"/>
      <c r="C105" s="36"/>
      <c r="D105" s="37"/>
      <c r="E105" s="36"/>
      <c r="F105" s="37"/>
      <c r="G105" s="36"/>
      <c r="H105" s="37"/>
      <c r="I105" s="36"/>
      <c r="J105" s="37"/>
      <c r="K105" s="36"/>
      <c r="L105" s="37"/>
      <c r="M105" s="36"/>
    </row>
    <row r="106" spans="1:13" ht="22.5" x14ac:dyDescent="0.2">
      <c r="A106" s="35"/>
      <c r="C106" s="36"/>
      <c r="D106" s="37"/>
      <c r="E106" s="36"/>
      <c r="F106" s="37"/>
      <c r="G106" s="36"/>
      <c r="H106" s="37"/>
      <c r="I106" s="36"/>
      <c r="J106" s="37"/>
      <c r="K106" s="36"/>
      <c r="L106" s="37"/>
      <c r="M106" s="36"/>
    </row>
    <row r="107" spans="1:13" ht="22.5" x14ac:dyDescent="0.2">
      <c r="A107" s="35"/>
      <c r="C107" s="36"/>
      <c r="D107" s="37"/>
      <c r="E107" s="36"/>
      <c r="F107" s="37"/>
      <c r="G107" s="36"/>
      <c r="H107" s="37"/>
      <c r="I107" s="36"/>
      <c r="J107" s="37"/>
      <c r="K107" s="36"/>
      <c r="L107" s="37"/>
      <c r="M107" s="36"/>
    </row>
    <row r="108" spans="1:13" ht="22.5" x14ac:dyDescent="0.2">
      <c r="A108" s="35"/>
      <c r="C108" s="36"/>
      <c r="D108" s="37"/>
      <c r="E108" s="36"/>
      <c r="F108" s="37"/>
      <c r="G108" s="36"/>
      <c r="H108" s="37"/>
      <c r="I108" s="36"/>
      <c r="J108" s="37"/>
      <c r="K108" s="36"/>
      <c r="L108" s="37"/>
      <c r="M108" s="36"/>
    </row>
    <row r="109" spans="1:13" ht="22.5" x14ac:dyDescent="0.2">
      <c r="A109" s="35"/>
      <c r="C109" s="36"/>
      <c r="D109" s="37"/>
      <c r="E109" s="36"/>
      <c r="F109" s="37"/>
      <c r="G109" s="36"/>
      <c r="H109" s="37"/>
      <c r="I109" s="36"/>
      <c r="J109" s="37"/>
      <c r="K109" s="36"/>
      <c r="L109" s="37"/>
      <c r="M109" s="36"/>
    </row>
    <row r="110" spans="1:13" ht="22.5" x14ac:dyDescent="0.2">
      <c r="A110" s="35"/>
      <c r="C110" s="36"/>
      <c r="D110" s="37"/>
      <c r="E110" s="36"/>
      <c r="F110" s="37"/>
      <c r="G110" s="36"/>
      <c r="H110" s="37"/>
      <c r="I110" s="36"/>
      <c r="J110" s="37"/>
      <c r="K110" s="36"/>
      <c r="L110" s="37"/>
      <c r="M110" s="36"/>
    </row>
    <row r="111" spans="1:13" ht="22.5" x14ac:dyDescent="0.2">
      <c r="A111" s="35"/>
      <c r="C111" s="36"/>
      <c r="D111" s="37"/>
      <c r="E111" s="36"/>
      <c r="F111" s="37"/>
      <c r="G111" s="36"/>
      <c r="H111" s="37"/>
      <c r="I111" s="36"/>
      <c r="J111" s="37"/>
      <c r="K111" s="36"/>
      <c r="L111" s="37"/>
      <c r="M111" s="36"/>
    </row>
    <row r="112" spans="1:13" ht="22.5" x14ac:dyDescent="0.2">
      <c r="A112" s="35"/>
      <c r="C112" s="36"/>
      <c r="D112" s="37"/>
      <c r="E112" s="36"/>
      <c r="F112" s="37"/>
      <c r="G112" s="36"/>
      <c r="H112" s="37"/>
      <c r="I112" s="36"/>
      <c r="J112" s="37"/>
      <c r="K112" s="36"/>
      <c r="L112" s="37"/>
      <c r="M112" s="36"/>
    </row>
    <row r="113" spans="1:13" ht="22.5" x14ac:dyDescent="0.2">
      <c r="A113" s="35"/>
      <c r="C113" s="36"/>
      <c r="D113" s="37"/>
      <c r="E113" s="36"/>
      <c r="F113" s="37"/>
      <c r="G113" s="36"/>
      <c r="H113" s="37"/>
      <c r="I113" s="36"/>
      <c r="J113" s="37"/>
      <c r="K113" s="36"/>
      <c r="L113" s="37"/>
      <c r="M113" s="36"/>
    </row>
    <row r="114" spans="1:13" ht="22.5" x14ac:dyDescent="0.2">
      <c r="A114" s="35"/>
      <c r="C114" s="36"/>
      <c r="D114" s="37"/>
      <c r="E114" s="36"/>
      <c r="F114" s="37"/>
      <c r="G114" s="36"/>
      <c r="H114" s="37"/>
      <c r="I114" s="36"/>
      <c r="J114" s="37"/>
      <c r="K114" s="36"/>
      <c r="L114" s="37"/>
      <c r="M114" s="36"/>
    </row>
    <row r="115" spans="1:13" ht="22.5" x14ac:dyDescent="0.2">
      <c r="A115" s="35"/>
      <c r="C115" s="36"/>
      <c r="D115" s="37"/>
      <c r="E115" s="36"/>
      <c r="F115" s="37"/>
      <c r="G115" s="36"/>
      <c r="H115" s="37"/>
      <c r="I115" s="36"/>
      <c r="J115" s="37"/>
      <c r="K115" s="36"/>
      <c r="L115" s="37"/>
      <c r="M115" s="36"/>
    </row>
    <row r="116" spans="1:13" ht="22.5" x14ac:dyDescent="0.2">
      <c r="A116" s="35"/>
      <c r="C116" s="36"/>
      <c r="D116" s="37"/>
      <c r="E116" s="36"/>
      <c r="F116" s="37"/>
      <c r="G116" s="36"/>
      <c r="H116" s="37"/>
      <c r="I116" s="36"/>
      <c r="J116" s="37"/>
      <c r="K116" s="36"/>
      <c r="L116" s="37"/>
      <c r="M116" s="36"/>
    </row>
    <row r="117" spans="1:13" ht="22.5" x14ac:dyDescent="0.2">
      <c r="A117" s="35"/>
      <c r="C117" s="36"/>
      <c r="D117" s="37"/>
      <c r="E117" s="36"/>
      <c r="F117" s="37"/>
      <c r="G117" s="36"/>
      <c r="H117" s="37"/>
      <c r="I117" s="36"/>
      <c r="J117" s="37"/>
      <c r="K117" s="36"/>
      <c r="L117" s="37"/>
      <c r="M117" s="36"/>
    </row>
    <row r="118" spans="1:13" ht="22.5" x14ac:dyDescent="0.2">
      <c r="A118" s="35"/>
      <c r="C118" s="36"/>
      <c r="D118" s="37"/>
      <c r="E118" s="36"/>
      <c r="F118" s="37"/>
      <c r="G118" s="36"/>
      <c r="H118" s="37"/>
      <c r="I118" s="36"/>
      <c r="J118" s="37"/>
      <c r="K118" s="36"/>
      <c r="L118" s="37"/>
      <c r="M118" s="36"/>
    </row>
    <row r="119" spans="1:13" ht="22.5" x14ac:dyDescent="0.2">
      <c r="A119" s="35"/>
      <c r="C119" s="36"/>
      <c r="D119" s="37"/>
      <c r="E119" s="36"/>
      <c r="F119" s="37"/>
      <c r="G119" s="36"/>
      <c r="H119" s="37"/>
      <c r="I119" s="36"/>
      <c r="J119" s="37"/>
      <c r="K119" s="36"/>
      <c r="L119" s="37"/>
      <c r="M119" s="36"/>
    </row>
    <row r="120" spans="1:13" ht="22.5" x14ac:dyDescent="0.2">
      <c r="A120" s="35"/>
      <c r="C120" s="36"/>
      <c r="D120" s="37"/>
      <c r="E120" s="36"/>
      <c r="F120" s="37"/>
      <c r="G120" s="36"/>
      <c r="H120" s="37"/>
      <c r="I120" s="36"/>
      <c r="J120" s="37"/>
      <c r="K120" s="36"/>
      <c r="L120" s="37"/>
      <c r="M120" s="36"/>
    </row>
    <row r="121" spans="1:13" ht="22.5" x14ac:dyDescent="0.2">
      <c r="A121" s="35"/>
      <c r="C121" s="36"/>
      <c r="D121" s="37"/>
      <c r="E121" s="36"/>
      <c r="F121" s="37"/>
      <c r="G121" s="36"/>
      <c r="H121" s="37"/>
      <c r="I121" s="36"/>
      <c r="J121" s="37"/>
      <c r="K121" s="36"/>
      <c r="L121" s="37"/>
      <c r="M121" s="36"/>
    </row>
    <row r="122" spans="1:13" ht="22.5" x14ac:dyDescent="0.2">
      <c r="A122" s="35"/>
      <c r="C122" s="36"/>
      <c r="D122" s="37"/>
      <c r="E122" s="36"/>
      <c r="F122" s="37"/>
      <c r="G122" s="36"/>
      <c r="H122" s="37"/>
      <c r="I122" s="36"/>
      <c r="J122" s="37"/>
      <c r="K122" s="36"/>
      <c r="L122" s="37"/>
      <c r="M122" s="36"/>
    </row>
    <row r="123" spans="1:13" ht="22.5" x14ac:dyDescent="0.2">
      <c r="A123" s="35"/>
      <c r="C123" s="36"/>
      <c r="D123" s="37"/>
      <c r="E123" s="36"/>
      <c r="F123" s="37"/>
      <c r="G123" s="36"/>
      <c r="H123" s="37"/>
      <c r="I123" s="36"/>
      <c r="J123" s="37"/>
      <c r="K123" s="36"/>
      <c r="L123" s="37"/>
      <c r="M123" s="36"/>
    </row>
    <row r="124" spans="1:13" ht="22.5" x14ac:dyDescent="0.2">
      <c r="A124" s="35"/>
      <c r="C124" s="36"/>
      <c r="D124" s="37"/>
      <c r="E124" s="36"/>
      <c r="F124" s="37"/>
      <c r="G124" s="36"/>
      <c r="H124" s="37"/>
      <c r="I124" s="36"/>
      <c r="J124" s="37"/>
      <c r="K124" s="36"/>
      <c r="L124" s="37"/>
      <c r="M124" s="36"/>
    </row>
    <row r="125" spans="1:13" ht="22.5" x14ac:dyDescent="0.2">
      <c r="A125" s="35"/>
      <c r="C125" s="36"/>
      <c r="D125" s="37"/>
      <c r="E125" s="36"/>
      <c r="F125" s="37"/>
      <c r="G125" s="36"/>
      <c r="H125" s="37"/>
      <c r="I125" s="36"/>
      <c r="J125" s="37"/>
      <c r="K125" s="36"/>
      <c r="L125" s="37"/>
      <c r="M125" s="36"/>
    </row>
    <row r="126" spans="1:13" ht="22.5" x14ac:dyDescent="0.2">
      <c r="A126" s="35"/>
      <c r="C126" s="36"/>
      <c r="D126" s="37"/>
      <c r="E126" s="36"/>
      <c r="F126" s="37"/>
      <c r="G126" s="36"/>
      <c r="H126" s="37"/>
      <c r="I126" s="36"/>
      <c r="J126" s="37"/>
      <c r="K126" s="36"/>
      <c r="L126" s="37"/>
      <c r="M126" s="36"/>
    </row>
    <row r="127" spans="1:13" ht="22.5" x14ac:dyDescent="0.2">
      <c r="A127" s="35"/>
      <c r="C127" s="36"/>
      <c r="D127" s="37"/>
      <c r="E127" s="36"/>
      <c r="F127" s="37"/>
      <c r="G127" s="36"/>
      <c r="H127" s="37"/>
      <c r="I127" s="36"/>
      <c r="J127" s="37"/>
      <c r="K127" s="36"/>
      <c r="L127" s="37"/>
      <c r="M127" s="36"/>
    </row>
    <row r="128" spans="1:13" ht="22.5" x14ac:dyDescent="0.2">
      <c r="A128" s="35"/>
      <c r="C128" s="36"/>
      <c r="D128" s="37"/>
      <c r="E128" s="36"/>
      <c r="F128" s="37"/>
      <c r="G128" s="36"/>
      <c r="H128" s="37"/>
      <c r="I128" s="36"/>
      <c r="J128" s="37"/>
      <c r="K128" s="36"/>
      <c r="L128" s="37"/>
      <c r="M128" s="36"/>
    </row>
    <row r="129" spans="1:13" ht="22.5" x14ac:dyDescent="0.2">
      <c r="A129" s="35"/>
      <c r="C129" s="36"/>
      <c r="D129" s="37"/>
      <c r="E129" s="36"/>
      <c r="F129" s="37"/>
      <c r="G129" s="36"/>
      <c r="H129" s="37"/>
      <c r="I129" s="36"/>
      <c r="J129" s="37"/>
      <c r="K129" s="36"/>
      <c r="L129" s="37"/>
      <c r="M129" s="36"/>
    </row>
    <row r="130" spans="1:13" ht="22.5" x14ac:dyDescent="0.2">
      <c r="A130" s="35"/>
      <c r="C130" s="36"/>
      <c r="D130" s="37"/>
      <c r="E130" s="36"/>
      <c r="F130" s="37"/>
      <c r="G130" s="36"/>
      <c r="H130" s="37"/>
      <c r="I130" s="36"/>
      <c r="J130" s="37"/>
      <c r="K130" s="36"/>
      <c r="L130" s="37"/>
      <c r="M130" s="36"/>
    </row>
    <row r="131" spans="1:13" ht="22.5" x14ac:dyDescent="0.2">
      <c r="A131" s="35"/>
      <c r="C131" s="36"/>
      <c r="D131" s="37"/>
      <c r="E131" s="36"/>
      <c r="F131" s="37"/>
      <c r="G131" s="36"/>
      <c r="H131" s="37"/>
      <c r="I131" s="36"/>
      <c r="J131" s="37"/>
      <c r="K131" s="36"/>
      <c r="L131" s="37"/>
      <c r="M131" s="36"/>
    </row>
    <row r="132" spans="1:13" ht="22.5" x14ac:dyDescent="0.2">
      <c r="A132" s="35"/>
      <c r="C132" s="36"/>
      <c r="D132" s="37"/>
      <c r="E132" s="36"/>
      <c r="F132" s="37"/>
      <c r="G132" s="36"/>
      <c r="H132" s="37"/>
      <c r="I132" s="36"/>
      <c r="J132" s="37"/>
      <c r="K132" s="36"/>
      <c r="L132" s="37"/>
      <c r="M132" s="36"/>
    </row>
    <row r="133" spans="1:13" ht="22.5" x14ac:dyDescent="0.2">
      <c r="A133" s="35"/>
      <c r="C133" s="36"/>
      <c r="D133" s="37"/>
      <c r="E133" s="36"/>
      <c r="F133" s="37"/>
      <c r="G133" s="36"/>
      <c r="H133" s="37"/>
      <c r="I133" s="36"/>
      <c r="J133" s="37"/>
      <c r="K133" s="36"/>
      <c r="L133" s="37"/>
      <c r="M133" s="36"/>
    </row>
    <row r="134" spans="1:13" ht="22.5" x14ac:dyDescent="0.2">
      <c r="A134" s="35"/>
      <c r="C134" s="36"/>
      <c r="D134" s="37"/>
      <c r="E134" s="36"/>
      <c r="F134" s="37"/>
      <c r="G134" s="36"/>
      <c r="H134" s="37"/>
      <c r="I134" s="36"/>
      <c r="J134" s="37"/>
      <c r="K134" s="36"/>
      <c r="L134" s="37"/>
      <c r="M134" s="36"/>
    </row>
    <row r="135" spans="1:13" ht="22.5" x14ac:dyDescent="0.2">
      <c r="A135" s="35"/>
      <c r="C135" s="36"/>
      <c r="D135" s="37"/>
      <c r="E135" s="36"/>
      <c r="F135" s="37"/>
      <c r="G135" s="36"/>
      <c r="H135" s="37"/>
      <c r="I135" s="36"/>
      <c r="J135" s="37"/>
      <c r="K135" s="36"/>
      <c r="L135" s="37"/>
      <c r="M135" s="36"/>
    </row>
    <row r="136" spans="1:13" ht="22.5" x14ac:dyDescent="0.2">
      <c r="A136" s="35"/>
      <c r="C136" s="36"/>
      <c r="D136" s="37"/>
      <c r="E136" s="36"/>
      <c r="F136" s="37"/>
      <c r="G136" s="36"/>
      <c r="H136" s="37"/>
      <c r="I136" s="36"/>
      <c r="J136" s="37"/>
      <c r="K136" s="36"/>
      <c r="L136" s="37"/>
      <c r="M136" s="36"/>
    </row>
    <row r="137" spans="1:13" ht="22.5" x14ac:dyDescent="0.2">
      <c r="A137" s="35"/>
      <c r="C137" s="36"/>
      <c r="D137" s="37"/>
      <c r="E137" s="36"/>
      <c r="F137" s="37"/>
      <c r="G137" s="36"/>
      <c r="H137" s="37"/>
      <c r="I137" s="36"/>
      <c r="J137" s="37"/>
      <c r="K137" s="36"/>
      <c r="L137" s="37"/>
      <c r="M137" s="36"/>
    </row>
    <row r="138" spans="1:13" ht="22.5" x14ac:dyDescent="0.2">
      <c r="A138" s="35"/>
      <c r="C138" s="36"/>
      <c r="D138" s="37"/>
      <c r="E138" s="36"/>
      <c r="F138" s="37"/>
      <c r="G138" s="36"/>
      <c r="H138" s="37"/>
      <c r="I138" s="36"/>
      <c r="J138" s="37"/>
      <c r="K138" s="36"/>
      <c r="L138" s="37"/>
      <c r="M138" s="36"/>
    </row>
    <row r="139" spans="1:13" ht="22.5" x14ac:dyDescent="0.2">
      <c r="A139" s="35"/>
      <c r="C139" s="36"/>
      <c r="D139" s="37"/>
      <c r="E139" s="36"/>
      <c r="F139" s="37"/>
      <c r="G139" s="36"/>
      <c r="H139" s="37"/>
      <c r="I139" s="36"/>
      <c r="J139" s="37"/>
      <c r="K139" s="36"/>
      <c r="L139" s="37"/>
      <c r="M139" s="36"/>
    </row>
    <row r="140" spans="1:13" ht="22.5" x14ac:dyDescent="0.2">
      <c r="A140" s="35"/>
      <c r="C140" s="36"/>
      <c r="D140" s="37"/>
      <c r="E140" s="36"/>
      <c r="F140" s="37"/>
      <c r="G140" s="36"/>
      <c r="H140" s="37"/>
      <c r="I140" s="36"/>
      <c r="J140" s="37"/>
      <c r="K140" s="36"/>
      <c r="L140" s="37"/>
      <c r="M140" s="36"/>
    </row>
    <row r="141" spans="1:13" ht="22.5" x14ac:dyDescent="0.2">
      <c r="A141" s="35"/>
      <c r="C141" s="36"/>
      <c r="D141" s="37"/>
      <c r="E141" s="36"/>
      <c r="F141" s="37"/>
      <c r="G141" s="36"/>
      <c r="H141" s="37"/>
      <c r="I141" s="36"/>
      <c r="J141" s="37"/>
      <c r="K141" s="36"/>
      <c r="L141" s="37"/>
      <c r="M141" s="36"/>
    </row>
    <row r="142" spans="1:13" ht="22.5" x14ac:dyDescent="0.2">
      <c r="A142" s="35"/>
      <c r="C142" s="36"/>
      <c r="D142" s="37"/>
      <c r="E142" s="36"/>
      <c r="F142" s="37"/>
      <c r="G142" s="36"/>
      <c r="H142" s="37"/>
      <c r="I142" s="36"/>
      <c r="J142" s="37"/>
      <c r="K142" s="36"/>
      <c r="L142" s="37"/>
      <c r="M142" s="36"/>
    </row>
    <row r="143" spans="1:13" ht="22.5" x14ac:dyDescent="0.2">
      <c r="A143" s="35"/>
      <c r="C143" s="36"/>
      <c r="D143" s="37"/>
      <c r="E143" s="36"/>
      <c r="F143" s="37"/>
      <c r="G143" s="36"/>
      <c r="H143" s="37"/>
      <c r="I143" s="36"/>
      <c r="J143" s="37"/>
      <c r="K143" s="36"/>
      <c r="L143" s="37"/>
      <c r="M143" s="36"/>
    </row>
    <row r="144" spans="1:13" ht="22.5" x14ac:dyDescent="0.2">
      <c r="A144" s="35"/>
      <c r="C144" s="36"/>
      <c r="D144" s="37"/>
      <c r="E144" s="36"/>
      <c r="F144" s="37"/>
      <c r="G144" s="36"/>
      <c r="H144" s="37"/>
      <c r="I144" s="36"/>
      <c r="J144" s="37"/>
      <c r="K144" s="36"/>
      <c r="L144" s="37"/>
      <c r="M144" s="36"/>
    </row>
    <row r="145" spans="1:13" ht="22.5" x14ac:dyDescent="0.2">
      <c r="A145" s="35"/>
      <c r="C145" s="36"/>
      <c r="D145" s="37"/>
      <c r="E145" s="36"/>
      <c r="F145" s="37"/>
      <c r="G145" s="36"/>
      <c r="H145" s="37"/>
      <c r="I145" s="36"/>
      <c r="J145" s="37"/>
      <c r="K145" s="36"/>
      <c r="L145" s="37"/>
      <c r="M145" s="36"/>
    </row>
    <row r="146" spans="1:13" ht="22.5" x14ac:dyDescent="0.2">
      <c r="A146" s="35"/>
      <c r="C146" s="36"/>
      <c r="D146" s="37"/>
      <c r="E146" s="36"/>
      <c r="F146" s="37"/>
      <c r="G146" s="36"/>
      <c r="H146" s="37"/>
      <c r="I146" s="36"/>
      <c r="J146" s="37"/>
      <c r="K146" s="36"/>
      <c r="L146" s="37"/>
      <c r="M146" s="36"/>
    </row>
    <row r="147" spans="1:13" ht="22.5" x14ac:dyDescent="0.2">
      <c r="A147" s="35"/>
      <c r="C147" s="36"/>
      <c r="D147" s="37"/>
      <c r="E147" s="36"/>
      <c r="F147" s="37"/>
      <c r="G147" s="36"/>
      <c r="H147" s="37"/>
      <c r="I147" s="36"/>
      <c r="J147" s="37"/>
      <c r="K147" s="36"/>
      <c r="L147" s="37"/>
      <c r="M147" s="36"/>
    </row>
    <row r="148" spans="1:13" ht="22.5" x14ac:dyDescent="0.2">
      <c r="A148" s="35"/>
      <c r="C148" s="36"/>
      <c r="D148" s="37"/>
      <c r="E148" s="36"/>
      <c r="F148" s="37"/>
      <c r="G148" s="36"/>
      <c r="H148" s="37"/>
      <c r="I148" s="36"/>
      <c r="J148" s="37"/>
      <c r="K148" s="36"/>
      <c r="L148" s="37"/>
      <c r="M148" s="36"/>
    </row>
    <row r="149" spans="1:13" ht="22.5" x14ac:dyDescent="0.2">
      <c r="A149" s="35"/>
      <c r="C149" s="36"/>
      <c r="D149" s="37"/>
      <c r="E149" s="36"/>
      <c r="F149" s="37"/>
      <c r="G149" s="36"/>
      <c r="H149" s="37"/>
      <c r="I149" s="36"/>
      <c r="J149" s="37"/>
      <c r="K149" s="36"/>
      <c r="L149" s="37"/>
      <c r="M149" s="36"/>
    </row>
    <row r="150" spans="1:13" ht="22.5" x14ac:dyDescent="0.2">
      <c r="A150" s="35"/>
      <c r="C150" s="36"/>
      <c r="D150" s="37"/>
      <c r="E150" s="36"/>
      <c r="F150" s="37"/>
      <c r="G150" s="36"/>
      <c r="H150" s="37"/>
      <c r="I150" s="36"/>
      <c r="J150" s="37"/>
      <c r="K150" s="36"/>
      <c r="L150" s="37"/>
      <c r="M150" s="36"/>
    </row>
    <row r="151" spans="1:13" ht="22.5" x14ac:dyDescent="0.2">
      <c r="A151" s="35"/>
      <c r="C151" s="36"/>
      <c r="D151" s="37"/>
      <c r="E151" s="36"/>
      <c r="F151" s="37"/>
      <c r="G151" s="36"/>
      <c r="H151" s="37"/>
      <c r="I151" s="36"/>
      <c r="J151" s="37"/>
      <c r="K151" s="36"/>
      <c r="L151" s="37"/>
      <c r="M151" s="36"/>
    </row>
    <row r="152" spans="1:13" ht="22.5" x14ac:dyDescent="0.2">
      <c r="A152" s="35"/>
      <c r="C152" s="36"/>
      <c r="D152" s="37"/>
      <c r="E152" s="36"/>
      <c r="F152" s="37"/>
      <c r="G152" s="36"/>
      <c r="H152" s="37"/>
      <c r="I152" s="36"/>
      <c r="J152" s="37"/>
      <c r="K152" s="36"/>
      <c r="L152" s="37"/>
      <c r="M152" s="36"/>
    </row>
    <row r="153" spans="1:13" ht="22.5" x14ac:dyDescent="0.2">
      <c r="A153" s="35"/>
      <c r="C153" s="36"/>
      <c r="D153" s="37"/>
      <c r="E153" s="36"/>
      <c r="F153" s="37"/>
      <c r="G153" s="36"/>
      <c r="H153" s="37"/>
      <c r="I153" s="36"/>
      <c r="J153" s="37"/>
      <c r="K153" s="36"/>
      <c r="L153" s="37"/>
      <c r="M153" s="36"/>
    </row>
    <row r="154" spans="1:13" ht="22.5" x14ac:dyDescent="0.2">
      <c r="A154" s="35"/>
      <c r="C154" s="36"/>
      <c r="D154" s="37"/>
      <c r="E154" s="36"/>
      <c r="F154" s="37"/>
      <c r="G154" s="36"/>
      <c r="H154" s="37"/>
      <c r="I154" s="36"/>
      <c r="J154" s="37"/>
      <c r="K154" s="36"/>
      <c r="L154" s="37"/>
      <c r="M154" s="36"/>
    </row>
    <row r="155" spans="1:13" ht="22.5" x14ac:dyDescent="0.2">
      <c r="A155" s="35"/>
      <c r="C155" s="36"/>
      <c r="D155" s="37"/>
      <c r="E155" s="36"/>
      <c r="F155" s="37"/>
      <c r="G155" s="36"/>
      <c r="H155" s="37"/>
      <c r="I155" s="36"/>
      <c r="J155" s="37"/>
      <c r="K155" s="36"/>
      <c r="L155" s="37"/>
      <c r="M155" s="36"/>
    </row>
    <row r="156" spans="1:13" ht="22.5" x14ac:dyDescent="0.2">
      <c r="A156" s="35"/>
      <c r="C156" s="36"/>
      <c r="D156" s="37"/>
      <c r="E156" s="36"/>
      <c r="F156" s="37"/>
      <c r="G156" s="36"/>
      <c r="H156" s="37"/>
      <c r="I156" s="36"/>
      <c r="J156" s="37"/>
      <c r="K156" s="36"/>
      <c r="L156" s="37"/>
      <c r="M156" s="36"/>
    </row>
    <row r="157" spans="1:13" ht="22.5" x14ac:dyDescent="0.2">
      <c r="A157" s="35"/>
      <c r="C157" s="36"/>
      <c r="D157" s="37"/>
      <c r="E157" s="36"/>
      <c r="F157" s="37"/>
      <c r="G157" s="36"/>
      <c r="H157" s="37"/>
      <c r="I157" s="36"/>
      <c r="J157" s="37"/>
      <c r="K157" s="36"/>
      <c r="L157" s="37"/>
      <c r="M157" s="36"/>
    </row>
    <row r="158" spans="1:13" ht="22.5" x14ac:dyDescent="0.2">
      <c r="A158" s="35"/>
      <c r="C158" s="36"/>
      <c r="D158" s="37"/>
      <c r="E158" s="36"/>
      <c r="F158" s="37"/>
      <c r="G158" s="36"/>
      <c r="H158" s="37"/>
      <c r="I158" s="36"/>
      <c r="J158" s="37"/>
      <c r="K158" s="36"/>
      <c r="L158" s="37"/>
      <c r="M158" s="36"/>
    </row>
    <row r="159" spans="1:13" ht="22.5" x14ac:dyDescent="0.2">
      <c r="A159" s="35"/>
      <c r="C159" s="36"/>
      <c r="D159" s="37"/>
      <c r="E159" s="36"/>
      <c r="F159" s="37"/>
      <c r="G159" s="36"/>
      <c r="H159" s="37"/>
      <c r="I159" s="36"/>
      <c r="J159" s="37"/>
      <c r="K159" s="36"/>
      <c r="L159" s="37"/>
      <c r="M159" s="36"/>
    </row>
    <row r="160" spans="1:13" ht="22.5" x14ac:dyDescent="0.2">
      <c r="A160" s="35"/>
      <c r="C160" s="36"/>
      <c r="D160" s="37"/>
      <c r="E160" s="36"/>
      <c r="F160" s="37"/>
      <c r="G160" s="36"/>
      <c r="H160" s="37"/>
      <c r="I160" s="36"/>
      <c r="J160" s="37"/>
      <c r="K160" s="36"/>
      <c r="L160" s="37"/>
      <c r="M160" s="36"/>
    </row>
    <row r="161" spans="1:13" ht="22.5" x14ac:dyDescent="0.2">
      <c r="A161" s="35"/>
      <c r="C161" s="36"/>
      <c r="D161" s="37"/>
      <c r="E161" s="36"/>
      <c r="F161" s="37"/>
      <c r="G161" s="36"/>
      <c r="H161" s="37"/>
      <c r="I161" s="36"/>
      <c r="J161" s="37"/>
      <c r="K161" s="36"/>
      <c r="L161" s="37"/>
      <c r="M161" s="36"/>
    </row>
    <row r="162" spans="1:13" ht="22.5" x14ac:dyDescent="0.2">
      <c r="A162" s="35"/>
      <c r="C162" s="36"/>
      <c r="D162" s="37"/>
      <c r="E162" s="36"/>
      <c r="F162" s="37"/>
      <c r="G162" s="36"/>
      <c r="H162" s="37"/>
      <c r="I162" s="36"/>
      <c r="J162" s="37"/>
      <c r="K162" s="36"/>
      <c r="L162" s="37"/>
      <c r="M162" s="36"/>
    </row>
    <row r="163" spans="1:13" ht="22.5" x14ac:dyDescent="0.2">
      <c r="A163" s="35"/>
      <c r="C163" s="36"/>
      <c r="D163" s="37"/>
      <c r="E163" s="36"/>
      <c r="F163" s="37"/>
      <c r="G163" s="36"/>
      <c r="H163" s="37"/>
      <c r="I163" s="36"/>
      <c r="J163" s="37"/>
      <c r="K163" s="36"/>
      <c r="L163" s="37"/>
      <c r="M163" s="36"/>
    </row>
    <row r="164" spans="1:13" ht="22.5" x14ac:dyDescent="0.2">
      <c r="A164" s="35"/>
      <c r="C164" s="36"/>
      <c r="D164" s="37"/>
      <c r="E164" s="36"/>
      <c r="F164" s="37"/>
      <c r="G164" s="36"/>
      <c r="H164" s="37"/>
      <c r="I164" s="36"/>
      <c r="J164" s="37"/>
      <c r="K164" s="36"/>
      <c r="L164" s="37"/>
      <c r="M164" s="36"/>
    </row>
    <row r="165" spans="1:13" ht="22.5" x14ac:dyDescent="0.2">
      <c r="A165" s="35"/>
      <c r="C165" s="36"/>
      <c r="D165" s="37"/>
      <c r="E165" s="36"/>
      <c r="F165" s="37"/>
      <c r="G165" s="36"/>
      <c r="H165" s="37"/>
      <c r="I165" s="36"/>
      <c r="J165" s="37"/>
      <c r="K165" s="36"/>
      <c r="L165" s="37"/>
      <c r="M165" s="36"/>
    </row>
    <row r="166" spans="1:13" ht="22.5" x14ac:dyDescent="0.2">
      <c r="A166" s="35"/>
      <c r="C166" s="36"/>
      <c r="D166" s="37"/>
      <c r="E166" s="36"/>
      <c r="F166" s="37"/>
      <c r="G166" s="36"/>
      <c r="H166" s="37"/>
      <c r="I166" s="36"/>
      <c r="J166" s="37"/>
      <c r="K166" s="36"/>
      <c r="L166" s="37"/>
      <c r="M166" s="36"/>
    </row>
    <row r="167" spans="1:13" ht="22.5" x14ac:dyDescent="0.2">
      <c r="A167" s="35"/>
      <c r="C167" s="36"/>
      <c r="D167" s="37"/>
      <c r="E167" s="36"/>
      <c r="F167" s="37"/>
      <c r="G167" s="36"/>
      <c r="H167" s="37"/>
      <c r="I167" s="36"/>
      <c r="J167" s="37"/>
      <c r="K167" s="36"/>
      <c r="L167" s="37"/>
      <c r="M167" s="36"/>
    </row>
    <row r="168" spans="1:13" ht="22.5" x14ac:dyDescent="0.2">
      <c r="A168" s="35"/>
      <c r="C168" s="36"/>
      <c r="D168" s="37"/>
      <c r="E168" s="36"/>
      <c r="F168" s="37"/>
      <c r="G168" s="36"/>
      <c r="H168" s="37"/>
      <c r="I168" s="36"/>
      <c r="J168" s="37"/>
      <c r="K168" s="36"/>
      <c r="L168" s="37"/>
      <c r="M168" s="36"/>
    </row>
    <row r="169" spans="1:13" ht="22.5" x14ac:dyDescent="0.2">
      <c r="A169" s="35"/>
      <c r="C169" s="36"/>
      <c r="D169" s="37"/>
      <c r="E169" s="36"/>
      <c r="F169" s="37"/>
      <c r="G169" s="36"/>
      <c r="H169" s="37"/>
      <c r="I169" s="36"/>
      <c r="J169" s="37"/>
      <c r="K169" s="36"/>
      <c r="L169" s="37"/>
      <c r="M169" s="36"/>
    </row>
    <row r="170" spans="1:13" ht="22.5" x14ac:dyDescent="0.2">
      <c r="A170" s="35"/>
      <c r="C170" s="36"/>
      <c r="D170" s="37"/>
      <c r="E170" s="36"/>
      <c r="F170" s="37"/>
      <c r="G170" s="36"/>
      <c r="H170" s="37"/>
      <c r="I170" s="36"/>
      <c r="J170" s="37"/>
      <c r="K170" s="36"/>
      <c r="L170" s="37"/>
      <c r="M170" s="36"/>
    </row>
    <row r="171" spans="1:13" ht="22.5" x14ac:dyDescent="0.2">
      <c r="A171" s="35"/>
      <c r="C171" s="36"/>
      <c r="D171" s="37"/>
      <c r="E171" s="36"/>
      <c r="F171" s="37"/>
      <c r="G171" s="36"/>
      <c r="H171" s="37"/>
      <c r="I171" s="36"/>
      <c r="J171" s="37"/>
      <c r="K171" s="36"/>
      <c r="L171" s="37"/>
      <c r="M171" s="36"/>
    </row>
    <row r="172" spans="1:13" ht="22.5" x14ac:dyDescent="0.2">
      <c r="A172" s="35"/>
      <c r="C172" s="36"/>
      <c r="D172" s="37"/>
      <c r="E172" s="36"/>
      <c r="F172" s="37"/>
      <c r="G172" s="36"/>
      <c r="H172" s="37"/>
      <c r="I172" s="36"/>
      <c r="J172" s="37"/>
      <c r="K172" s="36"/>
      <c r="L172" s="37"/>
      <c r="M172" s="36"/>
    </row>
    <row r="173" spans="1:13" ht="22.5" x14ac:dyDescent="0.2">
      <c r="A173" s="35"/>
      <c r="C173" s="36"/>
      <c r="D173" s="37"/>
      <c r="E173" s="36"/>
      <c r="F173" s="37"/>
      <c r="G173" s="36"/>
      <c r="H173" s="37"/>
      <c r="I173" s="36"/>
      <c r="J173" s="37"/>
      <c r="K173" s="36"/>
      <c r="L173" s="37"/>
      <c r="M173" s="36"/>
    </row>
    <row r="174" spans="1:13" ht="22.5" x14ac:dyDescent="0.2">
      <c r="A174" s="35"/>
      <c r="C174" s="36"/>
      <c r="D174" s="37"/>
      <c r="E174" s="36"/>
      <c r="F174" s="37"/>
      <c r="G174" s="36"/>
      <c r="H174" s="37"/>
      <c r="I174" s="36"/>
      <c r="J174" s="37"/>
      <c r="K174" s="36"/>
      <c r="L174" s="37"/>
      <c r="M174" s="36"/>
    </row>
    <row r="175" spans="1:13" ht="22.5" x14ac:dyDescent="0.2">
      <c r="A175" s="35"/>
      <c r="C175" s="36"/>
      <c r="D175" s="37"/>
      <c r="E175" s="36"/>
      <c r="F175" s="37"/>
      <c r="G175" s="36"/>
      <c r="H175" s="37"/>
      <c r="I175" s="36"/>
      <c r="J175" s="37"/>
      <c r="K175" s="36"/>
      <c r="L175" s="37"/>
      <c r="M175" s="36"/>
    </row>
    <row r="176" spans="1:13" ht="22.5" x14ac:dyDescent="0.2">
      <c r="A176" s="35"/>
      <c r="C176" s="36"/>
      <c r="D176" s="37"/>
      <c r="E176" s="36"/>
      <c r="F176" s="37"/>
      <c r="G176" s="36"/>
      <c r="H176" s="37"/>
      <c r="I176" s="36"/>
      <c r="J176" s="37"/>
      <c r="K176" s="36"/>
      <c r="L176" s="37"/>
      <c r="M176" s="36"/>
    </row>
    <row r="177" spans="1:13" ht="22.5" x14ac:dyDescent="0.2">
      <c r="A177" s="35"/>
      <c r="C177" s="36"/>
      <c r="D177" s="37"/>
      <c r="E177" s="36"/>
      <c r="F177" s="37"/>
      <c r="G177" s="36"/>
      <c r="H177" s="37"/>
      <c r="I177" s="36"/>
      <c r="J177" s="37"/>
      <c r="K177" s="36"/>
      <c r="L177" s="37"/>
      <c r="M177" s="36"/>
    </row>
    <row r="178" spans="1:13" ht="22.5" x14ac:dyDescent="0.2">
      <c r="A178" s="35"/>
      <c r="C178" s="36"/>
      <c r="D178" s="37"/>
      <c r="E178" s="36"/>
      <c r="F178" s="37"/>
      <c r="G178" s="36"/>
      <c r="H178" s="37"/>
      <c r="I178" s="36"/>
      <c r="J178" s="37"/>
      <c r="K178" s="36"/>
      <c r="L178" s="37"/>
      <c r="M178" s="36"/>
    </row>
    <row r="179" spans="1:13" ht="22.5" x14ac:dyDescent="0.2">
      <c r="A179" s="35"/>
      <c r="C179" s="36"/>
      <c r="D179" s="37"/>
      <c r="E179" s="36"/>
      <c r="F179" s="37"/>
      <c r="G179" s="36"/>
      <c r="H179" s="37"/>
      <c r="I179" s="36"/>
      <c r="J179" s="37"/>
      <c r="K179" s="36"/>
      <c r="L179" s="37"/>
      <c r="M179" s="36"/>
    </row>
  </sheetData>
  <sortState xmlns:xlrd2="http://schemas.microsoft.com/office/spreadsheetml/2017/richdata2" ref="A9:M17">
    <sortCondition descending="1" ref="M9:M17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4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C2DC-367F-4007-A622-F608C2366ABC}">
  <sheetPr>
    <pageSetUpPr fitToPage="1"/>
  </sheetPr>
  <dimension ref="A1:M171"/>
  <sheetViews>
    <sheetView rightToLeft="1" view="pageBreakPreview" zoomScale="80" zoomScaleNormal="98" zoomScaleSheetLayoutView="80" workbookViewId="0">
      <selection activeCell="A12" sqref="A12:XFD13"/>
    </sheetView>
  </sheetViews>
  <sheetFormatPr defaultColWidth="9.140625" defaultRowHeight="12.75" x14ac:dyDescent="0.2"/>
  <cols>
    <col min="1" max="1" width="52.7109375" style="30" customWidth="1"/>
    <col min="2" max="2" width="1.42578125" style="30" customWidth="1"/>
    <col min="3" max="3" width="40" style="30" customWidth="1"/>
    <col min="4" max="4" width="1.42578125" style="30" customWidth="1"/>
    <col min="5" max="5" width="40.5703125" style="30" customWidth="1"/>
    <col min="6" max="6" width="1.42578125" style="30" customWidth="1"/>
    <col min="7" max="7" width="38.7109375" style="30" customWidth="1"/>
    <col min="8" max="8" width="1.42578125" style="30" customWidth="1"/>
    <col min="9" max="9" width="45.7109375" style="30" customWidth="1"/>
    <col min="10" max="10" width="1.42578125" style="30" customWidth="1"/>
    <col min="11" max="11" width="41.42578125" style="30" customWidth="1"/>
    <col min="12" max="12" width="1.42578125" style="30" customWidth="1"/>
    <col min="13" max="13" width="47.140625" style="30" customWidth="1"/>
    <col min="14" max="14" width="1.42578125" style="30" customWidth="1"/>
    <col min="15" max="15" width="14" style="30" bestFit="1" customWidth="1"/>
    <col min="16" max="16384" width="9.140625" style="30"/>
  </cols>
  <sheetData>
    <row r="1" spans="1:13" ht="40.5" customHeight="1" x14ac:dyDescent="0.2">
      <c r="A1" s="163" t="str">
        <f>درآمد!A1</f>
        <v>صندوق سرمایه گذاری بخشی افق دماوند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40.5" customHeight="1" x14ac:dyDescent="0.2">
      <c r="A2" s="163" t="str">
        <f>درآمد!A2</f>
        <v>صورت وضعیت درآمدها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 ht="40.5" customHeight="1" x14ac:dyDescent="0.2">
      <c r="A3" s="163" t="str">
        <f>درآمد!A3</f>
        <v>دوره یک ماهه منتهی به 31 خرداد 1405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40.5" customHeight="1" x14ac:dyDescent="0.2"/>
    <row r="5" spans="1:13" ht="40.5" customHeight="1" x14ac:dyDescent="0.2">
      <c r="A5" s="155" t="s">
        <v>125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 ht="40.5" customHeight="1" x14ac:dyDescent="0.85">
      <c r="A6" s="57"/>
      <c r="B6" s="57"/>
      <c r="C6" s="168" t="s">
        <v>72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</row>
    <row r="7" spans="1:13" ht="40.5" customHeight="1" thickBot="1" x14ac:dyDescent="0.8">
      <c r="A7" s="167" t="s">
        <v>102</v>
      </c>
      <c r="C7" s="158" t="str">
        <f>'2-1'!C7</f>
        <v>طی خرداد ماه</v>
      </c>
      <c r="D7" s="158"/>
      <c r="E7" s="158"/>
      <c r="F7" s="158"/>
      <c r="G7" s="158"/>
      <c r="H7" s="34"/>
      <c r="I7" s="158" t="str">
        <f>'2-1'!M7</f>
        <v>از ابتدای سال مالی تا پایان خرداد ماه</v>
      </c>
      <c r="J7" s="158"/>
      <c r="K7" s="158"/>
      <c r="L7" s="158"/>
      <c r="M7" s="158"/>
    </row>
    <row r="8" spans="1:13" ht="40.5" customHeight="1" thickBot="1" x14ac:dyDescent="0.4">
      <c r="A8" s="149"/>
      <c r="C8" s="33" t="s">
        <v>61</v>
      </c>
      <c r="D8" s="34"/>
      <c r="E8" s="33" t="s">
        <v>62</v>
      </c>
      <c r="F8" s="34"/>
      <c r="G8" s="33" t="s">
        <v>63</v>
      </c>
      <c r="H8" s="34"/>
      <c r="I8" s="33" t="s">
        <v>61</v>
      </c>
      <c r="J8" s="34"/>
      <c r="K8" s="33" t="s">
        <v>62</v>
      </c>
      <c r="L8" s="34"/>
      <c r="M8" s="33" t="s">
        <v>63</v>
      </c>
    </row>
    <row r="9" spans="1:13" ht="40.5" customHeight="1" thickBot="1" x14ac:dyDescent="0.25">
      <c r="A9" s="35" t="s">
        <v>108</v>
      </c>
      <c r="C9" s="36">
        <v>2476436264</v>
      </c>
      <c r="D9" s="37"/>
      <c r="E9" s="36">
        <v>0</v>
      </c>
      <c r="F9" s="37"/>
      <c r="G9" s="36">
        <f>C9+E9</f>
        <v>2476436264</v>
      </c>
      <c r="H9" s="37"/>
      <c r="I9" s="36">
        <v>12865713514</v>
      </c>
      <c r="J9" s="37"/>
      <c r="K9" s="36">
        <v>0</v>
      </c>
      <c r="L9" s="37"/>
      <c r="M9" s="36">
        <f>I9+K9</f>
        <v>12865713514</v>
      </c>
    </row>
    <row r="10" spans="1:13" ht="39.6" customHeight="1" thickBot="1" x14ac:dyDescent="0.25">
      <c r="A10" s="39"/>
      <c r="B10" s="40"/>
      <c r="C10" s="43">
        <f>SUM(C9:C9)</f>
        <v>2476436264</v>
      </c>
      <c r="D10" s="41"/>
      <c r="E10" s="43">
        <f>SUM(E9:E9)</f>
        <v>0</v>
      </c>
      <c r="F10" s="41"/>
      <c r="G10" s="43">
        <f>SUM(G9:G9)</f>
        <v>2476436264</v>
      </c>
      <c r="H10" s="41"/>
      <c r="I10" s="43">
        <f>SUM(I9:I9)</f>
        <v>12865713514</v>
      </c>
      <c r="J10" s="41"/>
      <c r="K10" s="43">
        <f>SUM(K9:K9)</f>
        <v>0</v>
      </c>
      <c r="L10" s="41"/>
      <c r="M10" s="43">
        <f>SUM(M9:M9)</f>
        <v>12865713514</v>
      </c>
    </row>
    <row r="11" spans="1:13" ht="23.25" thickTop="1" x14ac:dyDescent="0.2">
      <c r="A11" s="35"/>
      <c r="C11" s="36"/>
      <c r="D11" s="37"/>
      <c r="E11" s="36"/>
      <c r="F11" s="37"/>
      <c r="G11" s="36"/>
      <c r="H11" s="37"/>
      <c r="I11" s="36"/>
      <c r="J11" s="37"/>
      <c r="K11" s="36"/>
      <c r="L11" s="37"/>
      <c r="M11" s="36"/>
    </row>
    <row r="12" spans="1:13" ht="22.5" hidden="1" x14ac:dyDescent="0.2">
      <c r="A12" s="35"/>
      <c r="C12" s="36">
        <v>2476436264</v>
      </c>
      <c r="D12" s="37"/>
      <c r="E12" s="36">
        <v>0</v>
      </c>
      <c r="F12" s="37"/>
      <c r="G12" s="36">
        <f>C12+E12</f>
        <v>2476436264</v>
      </c>
      <c r="H12" s="37"/>
      <c r="I12" s="36">
        <v>12865713514</v>
      </c>
      <c r="J12" s="37"/>
      <c r="K12" s="36">
        <v>0</v>
      </c>
      <c r="L12" s="37"/>
      <c r="M12" s="36">
        <f>I12+K12</f>
        <v>12865713514</v>
      </c>
    </row>
    <row r="13" spans="1:13" ht="22.5" hidden="1" x14ac:dyDescent="0.2">
      <c r="A13" s="35"/>
      <c r="C13" s="36">
        <f>C12-C10</f>
        <v>0</v>
      </c>
      <c r="D13" s="37"/>
      <c r="E13" s="36">
        <f>E12-E10</f>
        <v>0</v>
      </c>
      <c r="F13" s="37"/>
      <c r="G13" s="36">
        <f>G12-G10</f>
        <v>0</v>
      </c>
      <c r="H13" s="37"/>
      <c r="I13" s="36">
        <f>I12-I10</f>
        <v>0</v>
      </c>
      <c r="J13" s="37"/>
      <c r="K13" s="36">
        <f>K12-K10</f>
        <v>0</v>
      </c>
      <c r="L13" s="37"/>
      <c r="M13" s="36">
        <f>M12-M10</f>
        <v>0</v>
      </c>
    </row>
    <row r="14" spans="1:13" ht="22.5" x14ac:dyDescent="0.2">
      <c r="A14" s="35"/>
      <c r="C14" s="36"/>
      <c r="D14" s="37"/>
      <c r="E14" s="36"/>
      <c r="F14" s="37"/>
      <c r="G14" s="36"/>
      <c r="H14" s="37"/>
      <c r="I14" s="36"/>
      <c r="J14" s="37"/>
      <c r="K14" s="36"/>
      <c r="L14" s="37"/>
      <c r="M14" s="36"/>
    </row>
    <row r="15" spans="1:13" ht="22.5" x14ac:dyDescent="0.2">
      <c r="A15" s="35"/>
      <c r="C15" s="36"/>
      <c r="D15" s="37"/>
      <c r="E15" s="36"/>
      <c r="F15" s="37"/>
      <c r="G15" s="36"/>
      <c r="H15" s="37"/>
      <c r="I15" s="36"/>
      <c r="J15" s="37"/>
      <c r="K15" s="36"/>
      <c r="L15" s="37"/>
      <c r="M15" s="36"/>
    </row>
    <row r="16" spans="1:13" ht="22.5" x14ac:dyDescent="0.2">
      <c r="A16" s="35"/>
      <c r="C16" s="36"/>
      <c r="D16" s="37"/>
      <c r="E16" s="36"/>
      <c r="F16" s="37"/>
      <c r="G16" s="36"/>
      <c r="H16" s="37"/>
      <c r="I16" s="36"/>
      <c r="J16" s="37"/>
      <c r="K16" s="36"/>
      <c r="L16" s="37"/>
      <c r="M16" s="36"/>
    </row>
    <row r="17" spans="1:13" ht="22.5" x14ac:dyDescent="0.2">
      <c r="A17" s="35"/>
      <c r="C17" s="36"/>
      <c r="D17" s="37"/>
      <c r="E17" s="36"/>
      <c r="F17" s="37"/>
      <c r="G17" s="36"/>
      <c r="H17" s="37"/>
      <c r="I17" s="36"/>
      <c r="J17" s="37"/>
      <c r="K17" s="36"/>
      <c r="L17" s="37"/>
      <c r="M17" s="36"/>
    </row>
    <row r="18" spans="1:13" ht="22.5" x14ac:dyDescent="0.2">
      <c r="A18" s="35"/>
      <c r="C18" s="36"/>
      <c r="D18" s="37"/>
      <c r="E18" s="36"/>
      <c r="F18" s="37"/>
      <c r="G18" s="36"/>
      <c r="H18" s="37"/>
      <c r="I18" s="36"/>
      <c r="J18" s="37"/>
      <c r="K18" s="36"/>
      <c r="L18" s="37"/>
      <c r="M18" s="36"/>
    </row>
    <row r="19" spans="1:13" ht="22.5" x14ac:dyDescent="0.2">
      <c r="A19" s="35"/>
      <c r="C19" s="36"/>
      <c r="D19" s="37"/>
      <c r="E19" s="36"/>
      <c r="F19" s="37"/>
      <c r="G19" s="36"/>
      <c r="H19" s="37"/>
      <c r="I19" s="36"/>
      <c r="J19" s="37"/>
      <c r="K19" s="36"/>
      <c r="L19" s="37"/>
      <c r="M19" s="36"/>
    </row>
    <row r="20" spans="1:13" ht="22.5" x14ac:dyDescent="0.2">
      <c r="A20" s="35"/>
      <c r="C20" s="36"/>
      <c r="D20" s="37"/>
      <c r="E20" s="36"/>
      <c r="F20" s="37"/>
      <c r="G20" s="36"/>
      <c r="H20" s="37"/>
      <c r="I20" s="36"/>
      <c r="J20" s="37"/>
      <c r="K20" s="36"/>
      <c r="L20" s="37"/>
      <c r="M20" s="36"/>
    </row>
    <row r="21" spans="1:13" ht="22.5" x14ac:dyDescent="0.2">
      <c r="A21" s="35"/>
      <c r="C21" s="36"/>
      <c r="D21" s="37"/>
      <c r="E21" s="36"/>
      <c r="F21" s="37"/>
      <c r="G21" s="36"/>
      <c r="H21" s="37"/>
      <c r="I21" s="36"/>
      <c r="J21" s="37"/>
      <c r="K21" s="36"/>
      <c r="L21" s="37"/>
      <c r="M21" s="36"/>
    </row>
    <row r="22" spans="1:13" ht="22.5" x14ac:dyDescent="0.2">
      <c r="A22" s="35"/>
      <c r="C22" s="36"/>
      <c r="D22" s="37"/>
      <c r="E22" s="36"/>
      <c r="F22" s="37"/>
      <c r="G22" s="36"/>
      <c r="H22" s="37"/>
      <c r="I22" s="36"/>
      <c r="J22" s="37"/>
      <c r="K22" s="36"/>
      <c r="L22" s="37"/>
      <c r="M22" s="36"/>
    </row>
    <row r="23" spans="1:13" ht="22.5" x14ac:dyDescent="0.2">
      <c r="A23" s="35"/>
      <c r="C23" s="36"/>
      <c r="D23" s="37"/>
      <c r="E23" s="36"/>
      <c r="F23" s="37"/>
      <c r="G23" s="36"/>
      <c r="H23" s="37"/>
      <c r="I23" s="36"/>
      <c r="J23" s="37"/>
      <c r="K23" s="36"/>
      <c r="L23" s="37"/>
      <c r="M23" s="36"/>
    </row>
    <row r="24" spans="1:13" ht="23.25" thickBot="1" x14ac:dyDescent="0.25">
      <c r="A24" s="35"/>
      <c r="C24" s="36"/>
      <c r="D24" s="37"/>
      <c r="E24" s="36"/>
      <c r="F24" s="37"/>
      <c r="G24" s="36"/>
      <c r="H24" s="37"/>
      <c r="I24" s="36"/>
      <c r="J24" s="37"/>
      <c r="K24" s="36"/>
      <c r="L24" s="37"/>
      <c r="M24" s="36"/>
    </row>
    <row r="25" spans="1:13" ht="22.5" x14ac:dyDescent="0.2">
      <c r="A25" s="35"/>
      <c r="C25" s="36"/>
      <c r="D25" s="37"/>
      <c r="E25" s="36"/>
      <c r="F25" s="37"/>
      <c r="G25" s="36"/>
      <c r="H25" s="37"/>
      <c r="I25" s="36"/>
      <c r="J25" s="37"/>
      <c r="K25" s="36"/>
      <c r="L25" s="37"/>
      <c r="M25" s="36"/>
    </row>
    <row r="26" spans="1:13" ht="22.5" x14ac:dyDescent="0.2">
      <c r="A26" s="35"/>
      <c r="C26" s="36"/>
      <c r="D26" s="37"/>
      <c r="E26" s="36"/>
      <c r="F26" s="37"/>
      <c r="G26" s="36"/>
      <c r="H26" s="37"/>
      <c r="I26" s="36"/>
      <c r="J26" s="37"/>
      <c r="K26" s="36"/>
      <c r="L26" s="37"/>
      <c r="M26" s="36"/>
    </row>
    <row r="27" spans="1:13" ht="22.5" x14ac:dyDescent="0.2">
      <c r="A27" s="35"/>
      <c r="C27" s="36"/>
      <c r="D27" s="37"/>
      <c r="E27" s="36"/>
      <c r="F27" s="37"/>
      <c r="G27" s="36"/>
      <c r="H27" s="37"/>
      <c r="I27" s="36"/>
      <c r="J27" s="37"/>
      <c r="K27" s="36"/>
      <c r="L27" s="37"/>
      <c r="M27" s="36"/>
    </row>
    <row r="28" spans="1:13" ht="22.5" x14ac:dyDescent="0.2">
      <c r="A28" s="35"/>
      <c r="C28" s="36"/>
      <c r="D28" s="37"/>
      <c r="E28" s="36"/>
      <c r="F28" s="37"/>
      <c r="G28" s="36"/>
      <c r="H28" s="37"/>
      <c r="I28" s="36"/>
      <c r="J28" s="37"/>
      <c r="K28" s="36"/>
      <c r="L28" s="37"/>
      <c r="M28" s="36"/>
    </row>
    <row r="29" spans="1:13" ht="22.5" x14ac:dyDescent="0.2">
      <c r="A29" s="35"/>
      <c r="C29" s="36"/>
      <c r="D29" s="37"/>
      <c r="E29" s="36"/>
      <c r="F29" s="37"/>
      <c r="G29" s="36"/>
      <c r="H29" s="37"/>
      <c r="I29" s="36"/>
      <c r="J29" s="37"/>
      <c r="K29" s="36"/>
      <c r="L29" s="37"/>
      <c r="M29" s="36"/>
    </row>
    <row r="30" spans="1:13" ht="22.5" x14ac:dyDescent="0.2">
      <c r="A30" s="35"/>
      <c r="C30" s="36"/>
      <c r="D30" s="37"/>
      <c r="E30" s="36"/>
      <c r="F30" s="37"/>
      <c r="G30" s="36"/>
      <c r="H30" s="37"/>
      <c r="I30" s="36"/>
      <c r="J30" s="37"/>
      <c r="K30" s="36"/>
      <c r="L30" s="37"/>
      <c r="M30" s="36"/>
    </row>
    <row r="31" spans="1:13" ht="22.5" x14ac:dyDescent="0.2">
      <c r="A31" s="35"/>
      <c r="C31" s="36"/>
      <c r="D31" s="37"/>
      <c r="E31" s="36"/>
      <c r="F31" s="37"/>
      <c r="G31" s="36"/>
      <c r="H31" s="37"/>
      <c r="I31" s="36"/>
      <c r="J31" s="37"/>
      <c r="K31" s="36"/>
      <c r="L31" s="37"/>
      <c r="M31" s="36"/>
    </row>
    <row r="32" spans="1:13" ht="22.5" x14ac:dyDescent="0.2">
      <c r="A32" s="35"/>
      <c r="C32" s="36"/>
      <c r="D32" s="37"/>
      <c r="E32" s="36"/>
      <c r="F32" s="37"/>
      <c r="G32" s="36"/>
      <c r="H32" s="37"/>
      <c r="I32" s="36"/>
      <c r="J32" s="37"/>
      <c r="K32" s="36"/>
      <c r="L32" s="37"/>
      <c r="M32" s="36"/>
    </row>
    <row r="33" spans="1:13" ht="22.5" x14ac:dyDescent="0.2">
      <c r="A33" s="35"/>
      <c r="C33" s="36"/>
      <c r="D33" s="37"/>
      <c r="E33" s="36"/>
      <c r="F33" s="37"/>
      <c r="G33" s="36"/>
      <c r="H33" s="37"/>
      <c r="I33" s="36"/>
      <c r="J33" s="37"/>
      <c r="K33" s="36"/>
      <c r="L33" s="37"/>
      <c r="M33" s="36"/>
    </row>
    <row r="34" spans="1:13" ht="22.5" x14ac:dyDescent="0.2">
      <c r="A34" s="35"/>
      <c r="C34" s="36"/>
      <c r="D34" s="37"/>
      <c r="E34" s="36"/>
      <c r="F34" s="37"/>
      <c r="G34" s="36"/>
      <c r="H34" s="37"/>
      <c r="I34" s="36"/>
      <c r="J34" s="37"/>
      <c r="K34" s="36"/>
      <c r="L34" s="37"/>
      <c r="M34" s="36"/>
    </row>
    <row r="35" spans="1:13" ht="22.5" x14ac:dyDescent="0.2">
      <c r="A35" s="35"/>
      <c r="C35" s="36"/>
      <c r="D35" s="37"/>
      <c r="E35" s="36"/>
      <c r="F35" s="37"/>
      <c r="G35" s="36"/>
      <c r="H35" s="37"/>
      <c r="I35" s="36"/>
      <c r="J35" s="37"/>
      <c r="K35" s="36"/>
      <c r="L35" s="37"/>
      <c r="M35" s="36"/>
    </row>
    <row r="36" spans="1:13" ht="22.5" x14ac:dyDescent="0.2">
      <c r="A36" s="35"/>
      <c r="C36" s="36"/>
      <c r="D36" s="37"/>
      <c r="E36" s="36"/>
      <c r="F36" s="37"/>
      <c r="G36" s="36"/>
      <c r="H36" s="37"/>
      <c r="I36" s="36"/>
      <c r="J36" s="37"/>
      <c r="K36" s="36"/>
      <c r="L36" s="37"/>
      <c r="M36" s="36"/>
    </row>
    <row r="37" spans="1:13" ht="22.5" x14ac:dyDescent="0.2">
      <c r="A37" s="35"/>
      <c r="C37" s="36"/>
      <c r="D37" s="37"/>
      <c r="E37" s="36"/>
      <c r="F37" s="37"/>
      <c r="G37" s="36"/>
      <c r="H37" s="37"/>
      <c r="I37" s="36"/>
      <c r="J37" s="37"/>
      <c r="K37" s="36"/>
      <c r="L37" s="37"/>
      <c r="M37" s="36"/>
    </row>
    <row r="38" spans="1:13" ht="22.5" x14ac:dyDescent="0.2">
      <c r="A38" s="35"/>
      <c r="C38" s="36"/>
      <c r="D38" s="37"/>
      <c r="E38" s="36"/>
      <c r="F38" s="37"/>
      <c r="G38" s="36"/>
      <c r="H38" s="37"/>
      <c r="I38" s="36"/>
      <c r="J38" s="37"/>
      <c r="K38" s="36"/>
      <c r="L38" s="37"/>
      <c r="M38" s="36"/>
    </row>
    <row r="39" spans="1:13" ht="22.5" x14ac:dyDescent="0.2">
      <c r="A39" s="35"/>
      <c r="C39" s="36"/>
      <c r="D39" s="37"/>
      <c r="E39" s="36"/>
      <c r="F39" s="37"/>
      <c r="G39" s="36"/>
      <c r="H39" s="37"/>
      <c r="I39" s="36"/>
      <c r="J39" s="37"/>
      <c r="K39" s="36"/>
      <c r="L39" s="37"/>
      <c r="M39" s="36"/>
    </row>
    <row r="40" spans="1:13" ht="22.5" x14ac:dyDescent="0.2">
      <c r="A40" s="35"/>
      <c r="C40" s="36"/>
      <c r="D40" s="37"/>
      <c r="E40" s="36"/>
      <c r="F40" s="37"/>
      <c r="G40" s="36"/>
      <c r="H40" s="37"/>
      <c r="I40" s="36"/>
      <c r="J40" s="37"/>
      <c r="K40" s="36"/>
      <c r="L40" s="37"/>
      <c r="M40" s="36"/>
    </row>
    <row r="41" spans="1:13" ht="22.5" x14ac:dyDescent="0.2">
      <c r="A41" s="35"/>
      <c r="C41" s="36"/>
      <c r="D41" s="37"/>
      <c r="E41" s="36"/>
      <c r="F41" s="37"/>
      <c r="G41" s="36"/>
      <c r="H41" s="37"/>
      <c r="I41" s="36"/>
      <c r="J41" s="37"/>
      <c r="K41" s="36"/>
      <c r="L41" s="37"/>
      <c r="M41" s="36"/>
    </row>
    <row r="42" spans="1:13" ht="22.5" x14ac:dyDescent="0.2">
      <c r="A42" s="35"/>
      <c r="C42" s="36"/>
      <c r="D42" s="37"/>
      <c r="E42" s="36"/>
      <c r="F42" s="37"/>
      <c r="G42" s="36"/>
      <c r="H42" s="37"/>
      <c r="I42" s="36"/>
      <c r="J42" s="37"/>
      <c r="K42" s="36"/>
      <c r="L42" s="37"/>
      <c r="M42" s="36"/>
    </row>
    <row r="43" spans="1:13" ht="22.5" x14ac:dyDescent="0.2">
      <c r="A43" s="35"/>
      <c r="C43" s="36"/>
      <c r="D43" s="37"/>
      <c r="E43" s="36"/>
      <c r="F43" s="37"/>
      <c r="G43" s="36"/>
      <c r="H43" s="37"/>
      <c r="I43" s="36"/>
      <c r="J43" s="37"/>
      <c r="K43" s="36"/>
      <c r="L43" s="37"/>
      <c r="M43" s="36"/>
    </row>
    <row r="44" spans="1:13" ht="22.5" x14ac:dyDescent="0.2">
      <c r="A44" s="35"/>
      <c r="C44" s="36"/>
      <c r="D44" s="37"/>
      <c r="E44" s="36"/>
      <c r="F44" s="37"/>
      <c r="G44" s="36"/>
      <c r="H44" s="37"/>
      <c r="I44" s="36"/>
      <c r="J44" s="37"/>
      <c r="K44" s="36"/>
      <c r="L44" s="37"/>
      <c r="M44" s="36"/>
    </row>
    <row r="45" spans="1:13" ht="22.5" x14ac:dyDescent="0.2">
      <c r="A45" s="35"/>
      <c r="C45" s="36"/>
      <c r="D45" s="37"/>
      <c r="E45" s="36"/>
      <c r="F45" s="37"/>
      <c r="G45" s="36"/>
      <c r="H45" s="37"/>
      <c r="I45" s="36"/>
      <c r="J45" s="37"/>
      <c r="K45" s="36"/>
      <c r="L45" s="37"/>
      <c r="M45" s="36"/>
    </row>
    <row r="46" spans="1:13" ht="22.5" x14ac:dyDescent="0.2">
      <c r="A46" s="35"/>
      <c r="C46" s="36"/>
      <c r="D46" s="37"/>
      <c r="E46" s="36"/>
      <c r="F46" s="37"/>
      <c r="G46" s="36"/>
      <c r="H46" s="37"/>
      <c r="I46" s="36"/>
      <c r="J46" s="37"/>
      <c r="K46" s="36"/>
      <c r="L46" s="37"/>
      <c r="M46" s="36"/>
    </row>
    <row r="47" spans="1:13" ht="22.5" x14ac:dyDescent="0.2">
      <c r="A47" s="35"/>
      <c r="C47" s="36"/>
      <c r="D47" s="37"/>
      <c r="E47" s="36"/>
      <c r="F47" s="37"/>
      <c r="G47" s="36"/>
      <c r="H47" s="37"/>
      <c r="I47" s="36"/>
      <c r="J47" s="37"/>
      <c r="K47" s="36"/>
      <c r="L47" s="37"/>
      <c r="M47" s="36"/>
    </row>
    <row r="48" spans="1:13" ht="22.5" x14ac:dyDescent="0.2">
      <c r="A48" s="35"/>
      <c r="C48" s="36"/>
      <c r="D48" s="37"/>
      <c r="E48" s="36"/>
      <c r="F48" s="37"/>
      <c r="G48" s="36"/>
      <c r="H48" s="37"/>
      <c r="I48" s="36"/>
      <c r="J48" s="37"/>
      <c r="K48" s="36"/>
      <c r="L48" s="37"/>
      <c r="M48" s="36"/>
    </row>
    <row r="49" spans="1:13" ht="22.5" x14ac:dyDescent="0.2">
      <c r="A49" s="35"/>
      <c r="C49" s="36"/>
      <c r="D49" s="37"/>
      <c r="E49" s="36"/>
      <c r="F49" s="37"/>
      <c r="G49" s="36"/>
      <c r="H49" s="37"/>
      <c r="I49" s="36"/>
      <c r="J49" s="37"/>
      <c r="K49" s="36"/>
      <c r="L49" s="37"/>
      <c r="M49" s="36"/>
    </row>
    <row r="50" spans="1:13" ht="22.5" x14ac:dyDescent="0.2">
      <c r="A50" s="35"/>
      <c r="C50" s="36"/>
      <c r="D50" s="37"/>
      <c r="E50" s="36"/>
      <c r="F50" s="37"/>
      <c r="G50" s="36"/>
      <c r="H50" s="37"/>
      <c r="I50" s="36"/>
      <c r="J50" s="37"/>
      <c r="K50" s="36"/>
      <c r="L50" s="37"/>
      <c r="M50" s="36"/>
    </row>
    <row r="51" spans="1:13" ht="22.5" x14ac:dyDescent="0.2">
      <c r="A51" s="35"/>
      <c r="C51" s="36"/>
      <c r="D51" s="37"/>
      <c r="E51" s="36"/>
      <c r="F51" s="37"/>
      <c r="G51" s="36"/>
      <c r="H51" s="37"/>
      <c r="I51" s="36"/>
      <c r="J51" s="37"/>
      <c r="K51" s="36"/>
      <c r="L51" s="37"/>
      <c r="M51" s="36"/>
    </row>
    <row r="52" spans="1:13" ht="22.5" x14ac:dyDescent="0.2">
      <c r="A52" s="35"/>
      <c r="C52" s="36"/>
      <c r="D52" s="37"/>
      <c r="E52" s="36"/>
      <c r="F52" s="37"/>
      <c r="G52" s="36"/>
      <c r="H52" s="37"/>
      <c r="I52" s="36"/>
      <c r="J52" s="37"/>
      <c r="K52" s="36"/>
      <c r="L52" s="37"/>
      <c r="M52" s="36"/>
    </row>
    <row r="53" spans="1:13" ht="22.5" x14ac:dyDescent="0.2">
      <c r="A53" s="35"/>
      <c r="C53" s="36"/>
      <c r="D53" s="37"/>
      <c r="E53" s="36"/>
      <c r="F53" s="37"/>
      <c r="G53" s="36"/>
      <c r="H53" s="37"/>
      <c r="I53" s="36"/>
      <c r="J53" s="37"/>
      <c r="K53" s="36"/>
      <c r="L53" s="37"/>
      <c r="M53" s="36"/>
    </row>
    <row r="54" spans="1:13" ht="22.5" x14ac:dyDescent="0.2">
      <c r="A54" s="35"/>
      <c r="C54" s="36"/>
      <c r="D54" s="37"/>
      <c r="E54" s="36"/>
      <c r="F54" s="37"/>
      <c r="G54" s="36"/>
      <c r="H54" s="37"/>
      <c r="I54" s="36"/>
      <c r="J54" s="37"/>
      <c r="K54" s="36"/>
      <c r="L54" s="37"/>
      <c r="M54" s="36"/>
    </row>
    <row r="55" spans="1:13" ht="22.5" x14ac:dyDescent="0.2">
      <c r="A55" s="35"/>
      <c r="C55" s="36"/>
      <c r="D55" s="37"/>
      <c r="E55" s="36"/>
      <c r="F55" s="37"/>
      <c r="G55" s="36"/>
      <c r="H55" s="37"/>
      <c r="I55" s="36"/>
      <c r="J55" s="37"/>
      <c r="K55" s="36"/>
      <c r="L55" s="37"/>
      <c r="M55" s="36"/>
    </row>
    <row r="56" spans="1:13" ht="22.5" x14ac:dyDescent="0.2">
      <c r="A56" s="35"/>
      <c r="C56" s="36"/>
      <c r="D56" s="37"/>
      <c r="E56" s="36"/>
      <c r="F56" s="37"/>
      <c r="G56" s="36"/>
      <c r="H56" s="37"/>
      <c r="I56" s="36"/>
      <c r="J56" s="37"/>
      <c r="K56" s="36"/>
      <c r="L56" s="37"/>
      <c r="M56" s="36"/>
    </row>
    <row r="57" spans="1:13" ht="22.5" x14ac:dyDescent="0.2">
      <c r="A57" s="35"/>
      <c r="C57" s="36"/>
      <c r="D57" s="37"/>
      <c r="E57" s="36"/>
      <c r="F57" s="37"/>
      <c r="G57" s="36"/>
      <c r="H57" s="37"/>
      <c r="I57" s="36"/>
      <c r="J57" s="37"/>
      <c r="K57" s="36"/>
      <c r="L57" s="37"/>
      <c r="M57" s="36"/>
    </row>
    <row r="58" spans="1:13" ht="22.5" x14ac:dyDescent="0.2">
      <c r="A58" s="35"/>
      <c r="C58" s="36"/>
      <c r="D58" s="37"/>
      <c r="E58" s="36"/>
      <c r="F58" s="37"/>
      <c r="G58" s="36"/>
      <c r="H58" s="37"/>
      <c r="I58" s="36"/>
      <c r="J58" s="37"/>
      <c r="K58" s="36"/>
      <c r="L58" s="37"/>
      <c r="M58" s="36"/>
    </row>
    <row r="59" spans="1:13" ht="22.5" x14ac:dyDescent="0.2">
      <c r="A59" s="35"/>
      <c r="C59" s="36"/>
      <c r="D59" s="37"/>
      <c r="E59" s="36"/>
      <c r="F59" s="37"/>
      <c r="G59" s="36"/>
      <c r="H59" s="37"/>
      <c r="I59" s="36"/>
      <c r="J59" s="37"/>
      <c r="K59" s="36"/>
      <c r="L59" s="37"/>
      <c r="M59" s="36"/>
    </row>
    <row r="60" spans="1:13" ht="22.5" x14ac:dyDescent="0.2">
      <c r="A60" s="35"/>
      <c r="C60" s="36"/>
      <c r="D60" s="37"/>
      <c r="E60" s="36"/>
      <c r="F60" s="37"/>
      <c r="G60" s="36"/>
      <c r="H60" s="37"/>
      <c r="I60" s="36"/>
      <c r="J60" s="37"/>
      <c r="K60" s="36"/>
      <c r="L60" s="37"/>
      <c r="M60" s="36"/>
    </row>
    <row r="61" spans="1:13" ht="22.5" x14ac:dyDescent="0.2">
      <c r="A61" s="35"/>
      <c r="C61" s="36"/>
      <c r="D61" s="37"/>
      <c r="E61" s="36"/>
      <c r="F61" s="37"/>
      <c r="G61" s="36"/>
      <c r="H61" s="37"/>
      <c r="I61" s="36"/>
      <c r="J61" s="37"/>
      <c r="K61" s="36"/>
      <c r="L61" s="37"/>
      <c r="M61" s="36"/>
    </row>
    <row r="62" spans="1:13" ht="22.5" x14ac:dyDescent="0.2">
      <c r="A62" s="35"/>
      <c r="C62" s="36"/>
      <c r="D62" s="37"/>
      <c r="E62" s="36"/>
      <c r="F62" s="37"/>
      <c r="G62" s="36"/>
      <c r="H62" s="37"/>
      <c r="I62" s="36"/>
      <c r="J62" s="37"/>
      <c r="K62" s="36"/>
      <c r="L62" s="37"/>
      <c r="M62" s="36"/>
    </row>
    <row r="63" spans="1:13" ht="22.5" x14ac:dyDescent="0.2">
      <c r="A63" s="35"/>
      <c r="C63" s="36"/>
      <c r="D63" s="37"/>
      <c r="E63" s="36"/>
      <c r="F63" s="37"/>
      <c r="G63" s="36"/>
      <c r="H63" s="37"/>
      <c r="I63" s="36"/>
      <c r="J63" s="37"/>
      <c r="K63" s="36"/>
      <c r="L63" s="37"/>
      <c r="M63" s="36"/>
    </row>
    <row r="64" spans="1:13" ht="22.5" x14ac:dyDescent="0.2">
      <c r="A64" s="35"/>
      <c r="C64" s="36"/>
      <c r="D64" s="37"/>
      <c r="E64" s="36"/>
      <c r="F64" s="37"/>
      <c r="G64" s="36"/>
      <c r="H64" s="37"/>
      <c r="I64" s="36"/>
      <c r="J64" s="37"/>
      <c r="K64" s="36"/>
      <c r="L64" s="37"/>
      <c r="M64" s="36"/>
    </row>
    <row r="65" spans="1:13" ht="22.5" x14ac:dyDescent="0.2">
      <c r="A65" s="35"/>
      <c r="C65" s="36"/>
      <c r="D65" s="37"/>
      <c r="E65" s="36"/>
      <c r="F65" s="37"/>
      <c r="G65" s="36"/>
      <c r="H65" s="37"/>
      <c r="I65" s="36"/>
      <c r="J65" s="37"/>
      <c r="K65" s="36"/>
      <c r="L65" s="37"/>
      <c r="M65" s="36"/>
    </row>
    <row r="66" spans="1:13" ht="22.5" x14ac:dyDescent="0.2">
      <c r="A66" s="35"/>
      <c r="C66" s="36"/>
      <c r="D66" s="37"/>
      <c r="E66" s="36"/>
      <c r="F66" s="37"/>
      <c r="G66" s="36"/>
      <c r="H66" s="37"/>
      <c r="I66" s="36"/>
      <c r="J66" s="37"/>
      <c r="K66" s="36"/>
      <c r="L66" s="37"/>
      <c r="M66" s="36"/>
    </row>
    <row r="67" spans="1:13" ht="22.5" x14ac:dyDescent="0.2">
      <c r="A67" s="35"/>
      <c r="C67" s="36"/>
      <c r="D67" s="37"/>
      <c r="E67" s="36"/>
      <c r="F67" s="37"/>
      <c r="G67" s="36"/>
      <c r="H67" s="37"/>
      <c r="I67" s="36"/>
      <c r="J67" s="37"/>
      <c r="K67" s="36"/>
      <c r="L67" s="37"/>
      <c r="M67" s="36"/>
    </row>
    <row r="68" spans="1:13" ht="22.5" x14ac:dyDescent="0.2">
      <c r="A68" s="35"/>
      <c r="C68" s="36"/>
      <c r="D68" s="37"/>
      <c r="E68" s="36"/>
      <c r="F68" s="37"/>
      <c r="G68" s="36"/>
      <c r="H68" s="37"/>
      <c r="I68" s="36"/>
      <c r="J68" s="37"/>
      <c r="K68" s="36"/>
      <c r="L68" s="37"/>
      <c r="M68" s="36"/>
    </row>
    <row r="69" spans="1:13" ht="22.5" x14ac:dyDescent="0.2">
      <c r="A69" s="35"/>
      <c r="C69" s="36"/>
      <c r="D69" s="37"/>
      <c r="E69" s="36"/>
      <c r="F69" s="37"/>
      <c r="G69" s="36"/>
      <c r="H69" s="37"/>
      <c r="I69" s="36"/>
      <c r="J69" s="37"/>
      <c r="K69" s="36"/>
      <c r="L69" s="37"/>
      <c r="M69" s="36"/>
    </row>
    <row r="70" spans="1:13" ht="22.5" x14ac:dyDescent="0.2">
      <c r="A70" s="35"/>
      <c r="C70" s="36"/>
      <c r="D70" s="37"/>
      <c r="E70" s="36"/>
      <c r="F70" s="37"/>
      <c r="G70" s="36"/>
      <c r="H70" s="37"/>
      <c r="I70" s="36"/>
      <c r="J70" s="37"/>
      <c r="K70" s="36"/>
      <c r="L70" s="37"/>
      <c r="M70" s="36"/>
    </row>
    <row r="71" spans="1:13" ht="22.5" x14ac:dyDescent="0.2">
      <c r="A71" s="35"/>
      <c r="C71" s="36"/>
      <c r="D71" s="37"/>
      <c r="E71" s="36"/>
      <c r="F71" s="37"/>
      <c r="G71" s="36"/>
      <c r="H71" s="37"/>
      <c r="I71" s="36"/>
      <c r="J71" s="37"/>
      <c r="K71" s="36"/>
      <c r="L71" s="37"/>
      <c r="M71" s="36"/>
    </row>
    <row r="72" spans="1:13" ht="22.5" x14ac:dyDescent="0.2">
      <c r="A72" s="35"/>
      <c r="C72" s="36"/>
      <c r="D72" s="37"/>
      <c r="E72" s="36"/>
      <c r="F72" s="37"/>
      <c r="G72" s="36"/>
      <c r="H72" s="37"/>
      <c r="I72" s="36"/>
      <c r="J72" s="37"/>
      <c r="K72" s="36"/>
      <c r="L72" s="37"/>
      <c r="M72" s="36"/>
    </row>
    <row r="73" spans="1:13" ht="22.5" x14ac:dyDescent="0.2">
      <c r="A73" s="35"/>
      <c r="C73" s="36"/>
      <c r="D73" s="37"/>
      <c r="E73" s="36"/>
      <c r="F73" s="37"/>
      <c r="G73" s="36"/>
      <c r="H73" s="37"/>
      <c r="I73" s="36"/>
      <c r="J73" s="37"/>
      <c r="K73" s="36"/>
      <c r="L73" s="37"/>
      <c r="M73" s="36"/>
    </row>
    <row r="74" spans="1:13" ht="23.25" thickBot="1" x14ac:dyDescent="0.25">
      <c r="A74" s="35"/>
      <c r="C74" s="36"/>
      <c r="D74" s="37"/>
      <c r="E74" s="36"/>
      <c r="F74" s="37"/>
      <c r="G74" s="36"/>
      <c r="H74" s="37"/>
      <c r="I74" s="36"/>
      <c r="J74" s="37"/>
      <c r="K74" s="36"/>
      <c r="L74" s="37"/>
      <c r="M74" s="36"/>
    </row>
    <row r="75" spans="1:13" ht="23.25" thickBot="1" x14ac:dyDescent="0.25">
      <c r="A75" s="35"/>
      <c r="C75" s="36"/>
      <c r="D75" s="37"/>
      <c r="E75" s="36"/>
      <c r="F75" s="37"/>
      <c r="G75" s="36"/>
      <c r="H75" s="37"/>
      <c r="I75" s="36"/>
      <c r="J75" s="37"/>
      <c r="K75" s="36"/>
      <c r="L75" s="37"/>
      <c r="M75" s="36"/>
    </row>
    <row r="76" spans="1:13" ht="23.25" thickBot="1" x14ac:dyDescent="0.25">
      <c r="A76" s="35"/>
      <c r="C76" s="36"/>
      <c r="D76" s="37"/>
      <c r="E76" s="36"/>
      <c r="F76" s="37"/>
      <c r="G76" s="36"/>
      <c r="H76" s="37"/>
      <c r="I76" s="36"/>
      <c r="J76" s="37"/>
      <c r="K76" s="36"/>
      <c r="L76" s="37"/>
      <c r="M76" s="36"/>
    </row>
    <row r="77" spans="1:13" ht="23.25" thickBot="1" x14ac:dyDescent="0.25">
      <c r="A77" s="35"/>
      <c r="C77" s="36"/>
      <c r="D77" s="37"/>
      <c r="E77" s="36"/>
      <c r="F77" s="37"/>
      <c r="G77" s="36"/>
      <c r="H77" s="37"/>
      <c r="I77" s="36"/>
      <c r="J77" s="37"/>
      <c r="K77" s="36"/>
      <c r="L77" s="37"/>
      <c r="M77" s="36"/>
    </row>
    <row r="78" spans="1:13" ht="23.25" thickBot="1" x14ac:dyDescent="0.25">
      <c r="A78" s="35"/>
      <c r="C78" s="36"/>
      <c r="D78" s="37"/>
      <c r="E78" s="36"/>
      <c r="F78" s="37"/>
      <c r="G78" s="36"/>
      <c r="H78" s="37"/>
      <c r="I78" s="36"/>
      <c r="J78" s="37"/>
      <c r="K78" s="36"/>
      <c r="L78" s="37"/>
      <c r="M78" s="36"/>
    </row>
    <row r="79" spans="1:13" ht="23.25" thickBot="1" x14ac:dyDescent="0.25">
      <c r="A79" s="35"/>
      <c r="C79" s="36"/>
      <c r="D79" s="37"/>
      <c r="E79" s="36"/>
      <c r="F79" s="37"/>
      <c r="G79" s="36"/>
      <c r="H79" s="37"/>
      <c r="I79" s="36"/>
      <c r="J79" s="37"/>
      <c r="K79" s="36"/>
      <c r="L79" s="37"/>
      <c r="M79" s="36"/>
    </row>
    <row r="80" spans="1:13" ht="23.25" thickBot="1" x14ac:dyDescent="0.25">
      <c r="A80" s="35"/>
      <c r="C80" s="36"/>
      <c r="D80" s="37"/>
      <c r="E80" s="36"/>
      <c r="F80" s="37"/>
      <c r="G80" s="36"/>
      <c r="H80" s="37"/>
      <c r="I80" s="36"/>
      <c r="J80" s="37"/>
      <c r="K80" s="36"/>
      <c r="L80" s="37"/>
      <c r="M80" s="36"/>
    </row>
    <row r="81" spans="1:13" ht="23.25" thickBot="1" x14ac:dyDescent="0.25">
      <c r="A81" s="35"/>
      <c r="C81" s="36"/>
      <c r="D81" s="37"/>
      <c r="E81" s="36"/>
      <c r="F81" s="37"/>
      <c r="G81" s="36"/>
      <c r="H81" s="37"/>
      <c r="I81" s="36"/>
      <c r="J81" s="37"/>
      <c r="K81" s="36"/>
      <c r="L81" s="37"/>
      <c r="M81" s="36"/>
    </row>
    <row r="82" spans="1:13" ht="23.25" thickBot="1" x14ac:dyDescent="0.25">
      <c r="A82" s="35"/>
      <c r="C82" s="36"/>
      <c r="D82" s="37"/>
      <c r="E82" s="36"/>
      <c r="F82" s="37"/>
      <c r="G82" s="36"/>
      <c r="H82" s="37"/>
      <c r="I82" s="36"/>
      <c r="J82" s="37"/>
      <c r="K82" s="36"/>
      <c r="L82" s="37"/>
      <c r="M82" s="36"/>
    </row>
    <row r="83" spans="1:13" ht="23.25" thickBot="1" x14ac:dyDescent="0.25">
      <c r="A83" s="35"/>
      <c r="C83" s="36"/>
      <c r="D83" s="37"/>
      <c r="E83" s="36"/>
      <c r="F83" s="37"/>
      <c r="G83" s="36"/>
      <c r="H83" s="37"/>
      <c r="I83" s="36"/>
      <c r="J83" s="37"/>
      <c r="K83" s="36"/>
      <c r="L83" s="37"/>
      <c r="M83" s="36"/>
    </row>
    <row r="84" spans="1:13" ht="23.25" thickBot="1" x14ac:dyDescent="0.25">
      <c r="A84" s="35"/>
      <c r="C84" s="36"/>
      <c r="D84" s="37"/>
      <c r="E84" s="36"/>
      <c r="F84" s="37"/>
      <c r="G84" s="36"/>
      <c r="H84" s="37"/>
      <c r="I84" s="36"/>
      <c r="J84" s="37"/>
      <c r="K84" s="36"/>
      <c r="L84" s="37"/>
      <c r="M84" s="36"/>
    </row>
    <row r="85" spans="1:13" ht="23.25" thickBot="1" x14ac:dyDescent="0.25">
      <c r="A85" s="35"/>
      <c r="C85" s="36"/>
      <c r="D85" s="37"/>
      <c r="E85" s="36"/>
      <c r="F85" s="37"/>
      <c r="G85" s="36"/>
      <c r="H85" s="37"/>
      <c r="I85" s="36"/>
      <c r="J85" s="37"/>
      <c r="K85" s="36"/>
      <c r="L85" s="37"/>
      <c r="M85" s="36"/>
    </row>
    <row r="86" spans="1:13" ht="23.25" thickBot="1" x14ac:dyDescent="0.25">
      <c r="A86" s="35"/>
      <c r="C86" s="36"/>
      <c r="D86" s="37"/>
      <c r="E86" s="36"/>
      <c r="F86" s="37"/>
      <c r="G86" s="36"/>
      <c r="H86" s="37"/>
      <c r="I86" s="36"/>
      <c r="J86" s="37"/>
      <c r="K86" s="36"/>
      <c r="L86" s="37"/>
      <c r="M86" s="36"/>
    </row>
    <row r="87" spans="1:13" ht="23.25" thickBot="1" x14ac:dyDescent="0.25">
      <c r="A87" s="35"/>
      <c r="C87" s="36"/>
      <c r="D87" s="37"/>
      <c r="E87" s="36"/>
      <c r="F87" s="37"/>
      <c r="G87" s="36"/>
      <c r="H87" s="37"/>
      <c r="I87" s="36"/>
      <c r="J87" s="37"/>
      <c r="K87" s="36"/>
      <c r="L87" s="37"/>
      <c r="M87" s="36"/>
    </row>
    <row r="88" spans="1:13" ht="22.5" x14ac:dyDescent="0.2">
      <c r="A88" s="35"/>
      <c r="C88" s="36"/>
      <c r="D88" s="37"/>
      <c r="E88" s="36"/>
      <c r="F88" s="37"/>
      <c r="G88" s="36"/>
      <c r="H88" s="37"/>
      <c r="I88" s="36"/>
      <c r="J88" s="37"/>
      <c r="K88" s="36"/>
      <c r="L88" s="37"/>
      <c r="M88" s="36"/>
    </row>
    <row r="89" spans="1:13" ht="22.5" x14ac:dyDescent="0.2">
      <c r="A89" s="35"/>
      <c r="C89" s="36"/>
      <c r="D89" s="37"/>
      <c r="E89" s="36"/>
      <c r="F89" s="37"/>
      <c r="G89" s="36"/>
      <c r="H89" s="37"/>
      <c r="I89" s="36"/>
      <c r="J89" s="37"/>
      <c r="K89" s="36"/>
      <c r="L89" s="37"/>
      <c r="M89" s="36"/>
    </row>
    <row r="90" spans="1:13" ht="22.5" x14ac:dyDescent="0.2">
      <c r="A90" s="35"/>
      <c r="C90" s="36"/>
      <c r="D90" s="37"/>
      <c r="E90" s="36"/>
      <c r="F90" s="37"/>
      <c r="G90" s="36"/>
      <c r="H90" s="37"/>
      <c r="I90" s="36"/>
      <c r="J90" s="37"/>
      <c r="K90" s="36"/>
      <c r="L90" s="37"/>
      <c r="M90" s="36"/>
    </row>
    <row r="91" spans="1:13" ht="22.5" x14ac:dyDescent="0.2">
      <c r="A91" s="35"/>
      <c r="C91" s="36"/>
      <c r="D91" s="37"/>
      <c r="E91" s="36"/>
      <c r="F91" s="37"/>
      <c r="G91" s="36"/>
      <c r="H91" s="37"/>
      <c r="I91" s="36"/>
      <c r="J91" s="37"/>
      <c r="K91" s="36"/>
      <c r="L91" s="37"/>
      <c r="M91" s="36"/>
    </row>
    <row r="92" spans="1:13" ht="22.5" x14ac:dyDescent="0.2">
      <c r="A92" s="35"/>
      <c r="C92" s="36"/>
      <c r="D92" s="37"/>
      <c r="E92" s="36"/>
      <c r="F92" s="37"/>
      <c r="G92" s="36"/>
      <c r="H92" s="37"/>
      <c r="I92" s="36"/>
      <c r="J92" s="37"/>
      <c r="K92" s="36"/>
      <c r="L92" s="37"/>
      <c r="M92" s="36"/>
    </row>
    <row r="93" spans="1:13" ht="22.5" x14ac:dyDescent="0.2">
      <c r="A93" s="35"/>
      <c r="C93" s="36"/>
      <c r="D93" s="37"/>
      <c r="E93" s="36"/>
      <c r="F93" s="37"/>
      <c r="G93" s="36"/>
      <c r="H93" s="37"/>
      <c r="I93" s="36"/>
      <c r="J93" s="37"/>
      <c r="K93" s="36"/>
      <c r="L93" s="37"/>
      <c r="M93" s="36"/>
    </row>
    <row r="94" spans="1:13" ht="22.5" x14ac:dyDescent="0.2">
      <c r="A94" s="35"/>
      <c r="C94" s="36"/>
      <c r="D94" s="37"/>
      <c r="E94" s="36"/>
      <c r="F94" s="37"/>
      <c r="G94" s="36"/>
      <c r="H94" s="37"/>
      <c r="I94" s="36"/>
      <c r="J94" s="37"/>
      <c r="K94" s="36"/>
      <c r="L94" s="37"/>
      <c r="M94" s="36"/>
    </row>
    <row r="95" spans="1:13" ht="22.5" x14ac:dyDescent="0.2">
      <c r="A95" s="35"/>
      <c r="C95" s="36"/>
      <c r="D95" s="37"/>
      <c r="E95" s="36"/>
      <c r="F95" s="37"/>
      <c r="G95" s="36"/>
      <c r="H95" s="37"/>
      <c r="I95" s="36"/>
      <c r="J95" s="37"/>
      <c r="K95" s="36"/>
      <c r="L95" s="37"/>
      <c r="M95" s="36"/>
    </row>
    <row r="96" spans="1:13" ht="22.5" x14ac:dyDescent="0.2">
      <c r="A96" s="35"/>
      <c r="C96" s="36"/>
      <c r="D96" s="37"/>
      <c r="E96" s="36"/>
      <c r="F96" s="37"/>
      <c r="G96" s="36"/>
      <c r="H96" s="37"/>
      <c r="I96" s="36"/>
      <c r="J96" s="37"/>
      <c r="K96" s="36"/>
      <c r="L96" s="37"/>
      <c r="M96" s="36"/>
    </row>
    <row r="97" spans="1:13" ht="22.5" x14ac:dyDescent="0.2">
      <c r="A97" s="35"/>
      <c r="C97" s="36"/>
      <c r="D97" s="37"/>
      <c r="E97" s="36"/>
      <c r="F97" s="37"/>
      <c r="G97" s="36"/>
      <c r="H97" s="37"/>
      <c r="I97" s="36"/>
      <c r="J97" s="37"/>
      <c r="K97" s="36"/>
      <c r="L97" s="37"/>
      <c r="M97" s="36"/>
    </row>
    <row r="98" spans="1:13" ht="22.5" x14ac:dyDescent="0.2">
      <c r="A98" s="35"/>
      <c r="C98" s="36"/>
      <c r="D98" s="37"/>
      <c r="E98" s="36"/>
      <c r="F98" s="37"/>
      <c r="G98" s="36"/>
      <c r="H98" s="37"/>
      <c r="I98" s="36"/>
      <c r="J98" s="37"/>
      <c r="K98" s="36"/>
      <c r="L98" s="37"/>
      <c r="M98" s="36"/>
    </row>
    <row r="99" spans="1:13" ht="22.5" x14ac:dyDescent="0.2">
      <c r="A99" s="35"/>
      <c r="C99" s="36"/>
      <c r="D99" s="37"/>
      <c r="E99" s="36"/>
      <c r="F99" s="37"/>
      <c r="G99" s="36"/>
      <c r="H99" s="37"/>
      <c r="I99" s="36"/>
      <c r="J99" s="37"/>
      <c r="K99" s="36"/>
      <c r="L99" s="37"/>
      <c r="M99" s="36"/>
    </row>
    <row r="100" spans="1:13" ht="22.5" x14ac:dyDescent="0.2">
      <c r="A100" s="35"/>
      <c r="C100" s="36"/>
      <c r="D100" s="37"/>
      <c r="E100" s="36"/>
      <c r="F100" s="37"/>
      <c r="G100" s="36"/>
      <c r="H100" s="37"/>
      <c r="I100" s="36"/>
      <c r="J100" s="37"/>
      <c r="K100" s="36"/>
      <c r="L100" s="37"/>
      <c r="M100" s="36"/>
    </row>
    <row r="101" spans="1:13" ht="22.5" x14ac:dyDescent="0.2">
      <c r="A101" s="35"/>
      <c r="C101" s="36"/>
      <c r="D101" s="37"/>
      <c r="E101" s="36"/>
      <c r="F101" s="37"/>
      <c r="G101" s="36"/>
      <c r="H101" s="37"/>
      <c r="I101" s="36"/>
      <c r="J101" s="37"/>
      <c r="K101" s="36"/>
      <c r="L101" s="37"/>
      <c r="M101" s="36"/>
    </row>
    <row r="102" spans="1:13" ht="22.5" x14ac:dyDescent="0.2">
      <c r="A102" s="35"/>
      <c r="C102" s="36"/>
      <c r="D102" s="37"/>
      <c r="E102" s="36"/>
      <c r="F102" s="37"/>
      <c r="G102" s="36"/>
      <c r="H102" s="37"/>
      <c r="I102" s="36"/>
      <c r="J102" s="37"/>
      <c r="K102" s="36"/>
      <c r="L102" s="37"/>
      <c r="M102" s="36"/>
    </row>
    <row r="103" spans="1:13" ht="22.5" x14ac:dyDescent="0.2">
      <c r="A103" s="35"/>
      <c r="C103" s="36"/>
      <c r="D103" s="37"/>
      <c r="E103" s="36"/>
      <c r="F103" s="37"/>
      <c r="G103" s="36"/>
      <c r="H103" s="37"/>
      <c r="I103" s="36"/>
      <c r="J103" s="37"/>
      <c r="K103" s="36"/>
      <c r="L103" s="37"/>
      <c r="M103" s="36"/>
    </row>
    <row r="104" spans="1:13" ht="22.5" x14ac:dyDescent="0.2">
      <c r="A104" s="35"/>
      <c r="C104" s="36"/>
      <c r="D104" s="37"/>
      <c r="E104" s="36"/>
      <c r="F104" s="37"/>
      <c r="G104" s="36"/>
      <c r="H104" s="37"/>
      <c r="I104" s="36"/>
      <c r="J104" s="37"/>
      <c r="K104" s="36"/>
      <c r="L104" s="37"/>
      <c r="M104" s="36"/>
    </row>
    <row r="105" spans="1:13" ht="22.5" x14ac:dyDescent="0.2">
      <c r="A105" s="35"/>
      <c r="C105" s="36"/>
      <c r="D105" s="37"/>
      <c r="E105" s="36"/>
      <c r="F105" s="37"/>
      <c r="G105" s="36"/>
      <c r="H105" s="37"/>
      <c r="I105" s="36"/>
      <c r="J105" s="37"/>
      <c r="K105" s="36"/>
      <c r="L105" s="37"/>
      <c r="M105" s="36"/>
    </row>
    <row r="106" spans="1:13" ht="22.5" x14ac:dyDescent="0.2">
      <c r="A106" s="35"/>
      <c r="C106" s="36"/>
      <c r="D106" s="37"/>
      <c r="E106" s="36"/>
      <c r="F106" s="37"/>
      <c r="G106" s="36"/>
      <c r="H106" s="37"/>
      <c r="I106" s="36"/>
      <c r="J106" s="37"/>
      <c r="K106" s="36"/>
      <c r="L106" s="37"/>
      <c r="M106" s="36"/>
    </row>
    <row r="107" spans="1:13" ht="22.5" x14ac:dyDescent="0.2">
      <c r="A107" s="35"/>
      <c r="C107" s="36"/>
      <c r="D107" s="37"/>
      <c r="E107" s="36"/>
      <c r="F107" s="37"/>
      <c r="G107" s="36"/>
      <c r="H107" s="37"/>
      <c r="I107" s="36"/>
      <c r="J107" s="37"/>
      <c r="K107" s="36"/>
      <c r="L107" s="37"/>
      <c r="M107" s="36"/>
    </row>
    <row r="108" spans="1:13" ht="22.5" x14ac:dyDescent="0.2">
      <c r="A108" s="35"/>
      <c r="C108" s="36"/>
      <c r="D108" s="37"/>
      <c r="E108" s="36"/>
      <c r="F108" s="37"/>
      <c r="G108" s="36"/>
      <c r="H108" s="37"/>
      <c r="I108" s="36"/>
      <c r="J108" s="37"/>
      <c r="K108" s="36"/>
      <c r="L108" s="37"/>
      <c r="M108" s="36"/>
    </row>
    <row r="109" spans="1:13" ht="22.5" x14ac:dyDescent="0.2">
      <c r="A109" s="35"/>
      <c r="C109" s="36"/>
      <c r="D109" s="37"/>
      <c r="E109" s="36"/>
      <c r="F109" s="37"/>
      <c r="G109" s="36"/>
      <c r="H109" s="37"/>
      <c r="I109" s="36"/>
      <c r="J109" s="37"/>
      <c r="K109" s="36"/>
      <c r="L109" s="37"/>
      <c r="M109" s="36"/>
    </row>
    <row r="110" spans="1:13" ht="22.5" x14ac:dyDescent="0.2">
      <c r="A110" s="35"/>
      <c r="C110" s="36"/>
      <c r="D110" s="37"/>
      <c r="E110" s="36"/>
      <c r="F110" s="37"/>
      <c r="G110" s="36"/>
      <c r="H110" s="37"/>
      <c r="I110" s="36"/>
      <c r="J110" s="37"/>
      <c r="K110" s="36"/>
      <c r="L110" s="37"/>
      <c r="M110" s="36"/>
    </row>
    <row r="111" spans="1:13" ht="22.5" x14ac:dyDescent="0.2">
      <c r="A111" s="35"/>
      <c r="C111" s="36"/>
      <c r="D111" s="37"/>
      <c r="E111" s="36"/>
      <c r="F111" s="37"/>
      <c r="G111" s="36"/>
      <c r="H111" s="37"/>
      <c r="I111" s="36"/>
      <c r="J111" s="37"/>
      <c r="K111" s="36"/>
      <c r="L111" s="37"/>
      <c r="M111" s="36"/>
    </row>
    <row r="112" spans="1:13" ht="22.5" x14ac:dyDescent="0.2">
      <c r="A112" s="35"/>
      <c r="C112" s="36"/>
      <c r="D112" s="37"/>
      <c r="E112" s="36"/>
      <c r="F112" s="37"/>
      <c r="G112" s="36"/>
      <c r="H112" s="37"/>
      <c r="I112" s="36"/>
      <c r="J112" s="37"/>
      <c r="K112" s="36"/>
      <c r="L112" s="37"/>
      <c r="M112" s="36"/>
    </row>
    <row r="113" spans="1:13" ht="22.5" x14ac:dyDescent="0.2">
      <c r="A113" s="35"/>
      <c r="C113" s="36"/>
      <c r="D113" s="37"/>
      <c r="E113" s="36"/>
      <c r="F113" s="37"/>
      <c r="G113" s="36"/>
      <c r="H113" s="37"/>
      <c r="I113" s="36"/>
      <c r="J113" s="37"/>
      <c r="K113" s="36"/>
      <c r="L113" s="37"/>
      <c r="M113" s="36"/>
    </row>
    <row r="114" spans="1:13" ht="22.5" x14ac:dyDescent="0.2">
      <c r="A114" s="35"/>
      <c r="C114" s="36"/>
      <c r="D114" s="37"/>
      <c r="E114" s="36"/>
      <c r="F114" s="37"/>
      <c r="G114" s="36"/>
      <c r="H114" s="37"/>
      <c r="I114" s="36"/>
      <c r="J114" s="37"/>
      <c r="K114" s="36"/>
      <c r="L114" s="37"/>
      <c r="M114" s="36"/>
    </row>
    <row r="115" spans="1:13" ht="22.5" x14ac:dyDescent="0.2">
      <c r="A115" s="35"/>
      <c r="C115" s="36"/>
      <c r="D115" s="37"/>
      <c r="E115" s="36"/>
      <c r="F115" s="37"/>
      <c r="G115" s="36"/>
      <c r="H115" s="37"/>
      <c r="I115" s="36"/>
      <c r="J115" s="37"/>
      <c r="K115" s="36"/>
      <c r="L115" s="37"/>
      <c r="M115" s="36"/>
    </row>
    <row r="116" spans="1:13" ht="22.5" x14ac:dyDescent="0.2">
      <c r="A116" s="35"/>
      <c r="C116" s="36"/>
      <c r="D116" s="37"/>
      <c r="E116" s="36"/>
      <c r="F116" s="37"/>
      <c r="G116" s="36"/>
      <c r="H116" s="37"/>
      <c r="I116" s="36"/>
      <c r="J116" s="37"/>
      <c r="K116" s="36"/>
      <c r="L116" s="37"/>
      <c r="M116" s="36"/>
    </row>
    <row r="117" spans="1:13" ht="22.5" x14ac:dyDescent="0.2">
      <c r="A117" s="35"/>
      <c r="C117" s="36"/>
      <c r="D117" s="37"/>
      <c r="E117" s="36"/>
      <c r="F117" s="37"/>
      <c r="G117" s="36"/>
      <c r="H117" s="37"/>
      <c r="I117" s="36"/>
      <c r="J117" s="37"/>
      <c r="K117" s="36"/>
      <c r="L117" s="37"/>
      <c r="M117" s="36"/>
    </row>
    <row r="118" spans="1:13" ht="22.5" x14ac:dyDescent="0.2">
      <c r="A118" s="35"/>
      <c r="C118" s="36"/>
      <c r="D118" s="37"/>
      <c r="E118" s="36"/>
      <c r="F118" s="37"/>
      <c r="G118" s="36"/>
      <c r="H118" s="37"/>
      <c r="I118" s="36"/>
      <c r="J118" s="37"/>
      <c r="K118" s="36"/>
      <c r="L118" s="37"/>
      <c r="M118" s="36"/>
    </row>
    <row r="119" spans="1:13" ht="22.5" x14ac:dyDescent="0.2">
      <c r="A119" s="35"/>
      <c r="C119" s="36"/>
      <c r="D119" s="37"/>
      <c r="E119" s="36"/>
      <c r="F119" s="37"/>
      <c r="G119" s="36"/>
      <c r="H119" s="37"/>
      <c r="I119" s="36"/>
      <c r="J119" s="37"/>
      <c r="K119" s="36"/>
      <c r="L119" s="37"/>
      <c r="M119" s="36"/>
    </row>
    <row r="120" spans="1:13" ht="22.5" x14ac:dyDescent="0.2">
      <c r="A120" s="35"/>
      <c r="C120" s="36"/>
      <c r="D120" s="37"/>
      <c r="E120" s="36"/>
      <c r="F120" s="37"/>
      <c r="G120" s="36"/>
      <c r="H120" s="37"/>
      <c r="I120" s="36"/>
      <c r="J120" s="37"/>
      <c r="K120" s="36"/>
      <c r="L120" s="37"/>
      <c r="M120" s="36"/>
    </row>
    <row r="121" spans="1:13" ht="22.5" x14ac:dyDescent="0.2">
      <c r="A121" s="35"/>
      <c r="C121" s="36"/>
      <c r="D121" s="37"/>
      <c r="E121" s="36"/>
      <c r="F121" s="37"/>
      <c r="G121" s="36"/>
      <c r="H121" s="37"/>
      <c r="I121" s="36"/>
      <c r="J121" s="37"/>
      <c r="K121" s="36"/>
      <c r="L121" s="37"/>
      <c r="M121" s="36"/>
    </row>
    <row r="122" spans="1:13" ht="22.5" x14ac:dyDescent="0.2">
      <c r="A122" s="35"/>
      <c r="C122" s="36"/>
      <c r="D122" s="37"/>
      <c r="E122" s="36"/>
      <c r="F122" s="37"/>
      <c r="G122" s="36"/>
      <c r="H122" s="37"/>
      <c r="I122" s="36"/>
      <c r="J122" s="37"/>
      <c r="K122" s="36"/>
      <c r="L122" s="37"/>
      <c r="M122" s="36"/>
    </row>
    <row r="123" spans="1:13" ht="22.5" x14ac:dyDescent="0.2">
      <c r="A123" s="35"/>
      <c r="C123" s="36"/>
      <c r="D123" s="37"/>
      <c r="E123" s="36"/>
      <c r="F123" s="37"/>
      <c r="G123" s="36"/>
      <c r="H123" s="37"/>
      <c r="I123" s="36"/>
      <c r="J123" s="37"/>
      <c r="K123" s="36"/>
      <c r="L123" s="37"/>
      <c r="M123" s="36"/>
    </row>
    <row r="124" spans="1:13" ht="22.5" x14ac:dyDescent="0.2">
      <c r="A124" s="35"/>
      <c r="C124" s="36"/>
      <c r="D124" s="37"/>
      <c r="E124" s="36"/>
      <c r="F124" s="37"/>
      <c r="G124" s="36"/>
      <c r="H124" s="37"/>
      <c r="I124" s="36"/>
      <c r="J124" s="37"/>
      <c r="K124" s="36"/>
      <c r="L124" s="37"/>
      <c r="M124" s="36"/>
    </row>
    <row r="125" spans="1:13" ht="22.5" x14ac:dyDescent="0.2">
      <c r="A125" s="35"/>
      <c r="C125" s="36"/>
      <c r="D125" s="37"/>
      <c r="E125" s="36"/>
      <c r="F125" s="37"/>
      <c r="G125" s="36"/>
      <c r="H125" s="37"/>
      <c r="I125" s="36"/>
      <c r="J125" s="37"/>
      <c r="K125" s="36"/>
      <c r="L125" s="37"/>
      <c r="M125" s="36"/>
    </row>
    <row r="126" spans="1:13" ht="22.5" x14ac:dyDescent="0.2">
      <c r="A126" s="35"/>
      <c r="C126" s="36"/>
      <c r="D126" s="37"/>
      <c r="E126" s="36"/>
      <c r="F126" s="37"/>
      <c r="G126" s="36"/>
      <c r="H126" s="37"/>
      <c r="I126" s="36"/>
      <c r="J126" s="37"/>
      <c r="K126" s="36"/>
      <c r="L126" s="37"/>
      <c r="M126" s="36"/>
    </row>
    <row r="127" spans="1:13" ht="22.5" x14ac:dyDescent="0.2">
      <c r="A127" s="35"/>
      <c r="C127" s="36"/>
      <c r="D127" s="37"/>
      <c r="E127" s="36"/>
      <c r="F127" s="37"/>
      <c r="G127" s="36"/>
      <c r="H127" s="37"/>
      <c r="I127" s="36"/>
      <c r="J127" s="37"/>
      <c r="K127" s="36"/>
      <c r="L127" s="37"/>
      <c r="M127" s="36"/>
    </row>
    <row r="128" spans="1:13" ht="22.5" x14ac:dyDescent="0.2">
      <c r="A128" s="35"/>
      <c r="C128" s="36"/>
      <c r="D128" s="37"/>
      <c r="E128" s="36"/>
      <c r="F128" s="37"/>
      <c r="G128" s="36"/>
      <c r="H128" s="37"/>
      <c r="I128" s="36"/>
      <c r="J128" s="37"/>
      <c r="K128" s="36"/>
      <c r="L128" s="37"/>
      <c r="M128" s="36"/>
    </row>
    <row r="129" spans="1:13" ht="22.5" x14ac:dyDescent="0.2">
      <c r="A129" s="35"/>
      <c r="C129" s="36"/>
      <c r="D129" s="37"/>
      <c r="E129" s="36"/>
      <c r="F129" s="37"/>
      <c r="G129" s="36"/>
      <c r="H129" s="37"/>
      <c r="I129" s="36"/>
      <c r="J129" s="37"/>
      <c r="K129" s="36"/>
      <c r="L129" s="37"/>
      <c r="M129" s="36"/>
    </row>
    <row r="130" spans="1:13" ht="22.5" x14ac:dyDescent="0.2">
      <c r="A130" s="35"/>
      <c r="C130" s="36"/>
      <c r="D130" s="37"/>
      <c r="E130" s="36"/>
      <c r="F130" s="37"/>
      <c r="G130" s="36"/>
      <c r="H130" s="37"/>
      <c r="I130" s="36"/>
      <c r="J130" s="37"/>
      <c r="K130" s="36"/>
      <c r="L130" s="37"/>
      <c r="M130" s="36"/>
    </row>
    <row r="131" spans="1:13" ht="22.5" x14ac:dyDescent="0.2">
      <c r="A131" s="35"/>
      <c r="C131" s="36"/>
      <c r="D131" s="37"/>
      <c r="E131" s="36"/>
      <c r="F131" s="37"/>
      <c r="G131" s="36"/>
      <c r="H131" s="37"/>
      <c r="I131" s="36"/>
      <c r="J131" s="37"/>
      <c r="K131" s="36"/>
      <c r="L131" s="37"/>
      <c r="M131" s="36"/>
    </row>
    <row r="132" spans="1:13" ht="22.5" x14ac:dyDescent="0.2">
      <c r="A132" s="35"/>
      <c r="C132" s="36"/>
      <c r="D132" s="37"/>
      <c r="E132" s="36"/>
      <c r="F132" s="37"/>
      <c r="G132" s="36"/>
      <c r="H132" s="37"/>
      <c r="I132" s="36"/>
      <c r="J132" s="37"/>
      <c r="K132" s="36"/>
      <c r="L132" s="37"/>
      <c r="M132" s="36"/>
    </row>
    <row r="133" spans="1:13" ht="22.5" x14ac:dyDescent="0.2">
      <c r="A133" s="35"/>
      <c r="C133" s="36"/>
      <c r="D133" s="37"/>
      <c r="E133" s="36"/>
      <c r="F133" s="37"/>
      <c r="G133" s="36"/>
      <c r="H133" s="37"/>
      <c r="I133" s="36"/>
      <c r="J133" s="37"/>
      <c r="K133" s="36"/>
      <c r="L133" s="37"/>
      <c r="M133" s="36"/>
    </row>
    <row r="134" spans="1:13" ht="22.5" x14ac:dyDescent="0.2">
      <c r="A134" s="35"/>
      <c r="C134" s="36"/>
      <c r="D134" s="37"/>
      <c r="E134" s="36"/>
      <c r="F134" s="37"/>
      <c r="G134" s="36"/>
      <c r="H134" s="37"/>
      <c r="I134" s="36"/>
      <c r="J134" s="37"/>
      <c r="K134" s="36"/>
      <c r="L134" s="37"/>
      <c r="M134" s="36"/>
    </row>
    <row r="135" spans="1:13" ht="22.5" x14ac:dyDescent="0.2">
      <c r="A135" s="35"/>
      <c r="C135" s="36"/>
      <c r="D135" s="37"/>
      <c r="E135" s="36"/>
      <c r="F135" s="37"/>
      <c r="G135" s="36"/>
      <c r="H135" s="37"/>
      <c r="I135" s="36"/>
      <c r="J135" s="37"/>
      <c r="K135" s="36"/>
      <c r="L135" s="37"/>
      <c r="M135" s="36"/>
    </row>
    <row r="136" spans="1:13" ht="22.5" x14ac:dyDescent="0.2">
      <c r="A136" s="35"/>
      <c r="C136" s="36"/>
      <c r="D136" s="37"/>
      <c r="E136" s="36"/>
      <c r="F136" s="37"/>
      <c r="G136" s="36"/>
      <c r="H136" s="37"/>
      <c r="I136" s="36"/>
      <c r="J136" s="37"/>
      <c r="K136" s="36"/>
      <c r="L136" s="37"/>
      <c r="M136" s="36"/>
    </row>
    <row r="137" spans="1:13" ht="22.5" x14ac:dyDescent="0.2">
      <c r="A137" s="35"/>
      <c r="C137" s="36"/>
      <c r="D137" s="37"/>
      <c r="E137" s="36"/>
      <c r="F137" s="37"/>
      <c r="G137" s="36"/>
      <c r="H137" s="37"/>
      <c r="I137" s="36"/>
      <c r="J137" s="37"/>
      <c r="K137" s="36"/>
      <c r="L137" s="37"/>
      <c r="M137" s="36"/>
    </row>
    <row r="138" spans="1:13" ht="22.5" x14ac:dyDescent="0.2">
      <c r="A138" s="35"/>
      <c r="C138" s="36"/>
      <c r="D138" s="37"/>
      <c r="E138" s="36"/>
      <c r="F138" s="37"/>
      <c r="G138" s="36"/>
      <c r="H138" s="37"/>
      <c r="I138" s="36"/>
      <c r="J138" s="37"/>
      <c r="K138" s="36"/>
      <c r="L138" s="37"/>
      <c r="M138" s="36"/>
    </row>
    <row r="139" spans="1:13" ht="22.5" x14ac:dyDescent="0.2">
      <c r="A139" s="35"/>
      <c r="C139" s="36"/>
      <c r="D139" s="37"/>
      <c r="E139" s="36"/>
      <c r="F139" s="37"/>
      <c r="G139" s="36"/>
      <c r="H139" s="37"/>
      <c r="I139" s="36"/>
      <c r="J139" s="37"/>
      <c r="K139" s="36"/>
      <c r="L139" s="37"/>
      <c r="M139" s="36"/>
    </row>
    <row r="140" spans="1:13" ht="22.5" x14ac:dyDescent="0.2">
      <c r="A140" s="35"/>
      <c r="C140" s="36"/>
      <c r="D140" s="37"/>
      <c r="E140" s="36"/>
      <c r="F140" s="37"/>
      <c r="G140" s="36"/>
      <c r="H140" s="37"/>
      <c r="I140" s="36"/>
      <c r="J140" s="37"/>
      <c r="K140" s="36"/>
      <c r="L140" s="37"/>
      <c r="M140" s="36"/>
    </row>
    <row r="141" spans="1:13" ht="22.5" x14ac:dyDescent="0.2">
      <c r="A141" s="35"/>
      <c r="C141" s="36"/>
      <c r="D141" s="37"/>
      <c r="E141" s="36"/>
      <c r="F141" s="37"/>
      <c r="G141" s="36"/>
      <c r="H141" s="37"/>
      <c r="I141" s="36"/>
      <c r="J141" s="37"/>
      <c r="K141" s="36"/>
      <c r="L141" s="37"/>
      <c r="M141" s="36"/>
    </row>
    <row r="142" spans="1:13" ht="22.5" x14ac:dyDescent="0.2">
      <c r="A142" s="35"/>
      <c r="C142" s="36"/>
      <c r="D142" s="37"/>
      <c r="E142" s="36"/>
      <c r="F142" s="37"/>
      <c r="G142" s="36"/>
      <c r="H142" s="37"/>
      <c r="I142" s="36"/>
      <c r="J142" s="37"/>
      <c r="K142" s="36"/>
      <c r="L142" s="37"/>
      <c r="M142" s="36"/>
    </row>
    <row r="143" spans="1:13" ht="22.5" x14ac:dyDescent="0.2">
      <c r="A143" s="35"/>
      <c r="C143" s="36"/>
      <c r="D143" s="37"/>
      <c r="E143" s="36"/>
      <c r="F143" s="37"/>
      <c r="G143" s="36"/>
      <c r="H143" s="37"/>
      <c r="I143" s="36"/>
      <c r="J143" s="37"/>
      <c r="K143" s="36"/>
      <c r="L143" s="37"/>
      <c r="M143" s="36"/>
    </row>
    <row r="144" spans="1:13" ht="22.5" x14ac:dyDescent="0.2">
      <c r="A144" s="35"/>
      <c r="C144" s="36"/>
      <c r="D144" s="37"/>
      <c r="E144" s="36"/>
      <c r="F144" s="37"/>
      <c r="G144" s="36"/>
      <c r="H144" s="37"/>
      <c r="I144" s="36"/>
      <c r="J144" s="37"/>
      <c r="K144" s="36"/>
      <c r="L144" s="37"/>
      <c r="M144" s="36"/>
    </row>
    <row r="145" spans="1:13" ht="22.5" x14ac:dyDescent="0.2">
      <c r="A145" s="35"/>
      <c r="C145" s="36"/>
      <c r="D145" s="37"/>
      <c r="E145" s="36"/>
      <c r="F145" s="37"/>
      <c r="G145" s="36"/>
      <c r="H145" s="37"/>
      <c r="I145" s="36"/>
      <c r="J145" s="37"/>
      <c r="K145" s="36"/>
      <c r="L145" s="37"/>
      <c r="M145" s="36"/>
    </row>
    <row r="146" spans="1:13" ht="22.5" x14ac:dyDescent="0.2">
      <c r="A146" s="35"/>
      <c r="C146" s="36"/>
      <c r="D146" s="37"/>
      <c r="E146" s="36"/>
      <c r="F146" s="37"/>
      <c r="G146" s="36"/>
      <c r="H146" s="37"/>
      <c r="I146" s="36"/>
      <c r="J146" s="37"/>
      <c r="K146" s="36"/>
      <c r="L146" s="37"/>
      <c r="M146" s="36"/>
    </row>
    <row r="147" spans="1:13" ht="22.5" x14ac:dyDescent="0.2">
      <c r="A147" s="35"/>
      <c r="C147" s="36"/>
      <c r="D147" s="37"/>
      <c r="E147" s="36"/>
      <c r="F147" s="37"/>
      <c r="G147" s="36"/>
      <c r="H147" s="37"/>
      <c r="I147" s="36"/>
      <c r="J147" s="37"/>
      <c r="K147" s="36"/>
      <c r="L147" s="37"/>
      <c r="M147" s="36"/>
    </row>
    <row r="148" spans="1:13" ht="22.5" x14ac:dyDescent="0.2">
      <c r="A148" s="35"/>
      <c r="C148" s="36"/>
      <c r="D148" s="37"/>
      <c r="E148" s="36"/>
      <c r="F148" s="37"/>
      <c r="G148" s="36"/>
      <c r="H148" s="37"/>
      <c r="I148" s="36"/>
      <c r="J148" s="37"/>
      <c r="K148" s="36"/>
      <c r="L148" s="37"/>
      <c r="M148" s="36"/>
    </row>
    <row r="149" spans="1:13" ht="22.5" x14ac:dyDescent="0.2">
      <c r="A149" s="35"/>
      <c r="C149" s="36"/>
      <c r="D149" s="37"/>
      <c r="E149" s="36"/>
      <c r="F149" s="37"/>
      <c r="G149" s="36"/>
      <c r="H149" s="37"/>
      <c r="I149" s="36"/>
      <c r="J149" s="37"/>
      <c r="K149" s="36"/>
      <c r="L149" s="37"/>
      <c r="M149" s="36"/>
    </row>
    <row r="150" spans="1:13" ht="22.5" x14ac:dyDescent="0.2">
      <c r="A150" s="35"/>
      <c r="C150" s="36"/>
      <c r="D150" s="37"/>
      <c r="E150" s="36"/>
      <c r="F150" s="37"/>
      <c r="G150" s="36"/>
      <c r="H150" s="37"/>
      <c r="I150" s="36"/>
      <c r="J150" s="37"/>
      <c r="K150" s="36"/>
      <c r="L150" s="37"/>
      <c r="M150" s="36"/>
    </row>
    <row r="151" spans="1:13" ht="22.5" x14ac:dyDescent="0.2">
      <c r="A151" s="35"/>
      <c r="C151" s="36"/>
      <c r="D151" s="37"/>
      <c r="E151" s="36"/>
      <c r="F151" s="37"/>
      <c r="G151" s="36"/>
      <c r="H151" s="37"/>
      <c r="I151" s="36"/>
      <c r="J151" s="37"/>
      <c r="K151" s="36"/>
      <c r="L151" s="37"/>
      <c r="M151" s="36"/>
    </row>
    <row r="152" spans="1:13" ht="22.5" x14ac:dyDescent="0.2">
      <c r="A152" s="35"/>
      <c r="C152" s="36"/>
      <c r="D152" s="37"/>
      <c r="E152" s="36"/>
      <c r="F152" s="37"/>
      <c r="G152" s="36"/>
      <c r="H152" s="37"/>
      <c r="I152" s="36"/>
      <c r="J152" s="37"/>
      <c r="K152" s="36"/>
      <c r="L152" s="37"/>
      <c r="M152" s="36"/>
    </row>
    <row r="153" spans="1:13" ht="22.5" x14ac:dyDescent="0.2">
      <c r="A153" s="35"/>
      <c r="C153" s="36"/>
      <c r="D153" s="37"/>
      <c r="E153" s="36"/>
      <c r="F153" s="37"/>
      <c r="G153" s="36"/>
      <c r="H153" s="37"/>
      <c r="I153" s="36"/>
      <c r="J153" s="37"/>
      <c r="K153" s="36"/>
      <c r="L153" s="37"/>
      <c r="M153" s="36"/>
    </row>
    <row r="154" spans="1:13" ht="22.5" x14ac:dyDescent="0.2">
      <c r="A154" s="35"/>
      <c r="C154" s="36"/>
      <c r="D154" s="37"/>
      <c r="E154" s="36"/>
      <c r="F154" s="37"/>
      <c r="G154" s="36"/>
      <c r="H154" s="37"/>
      <c r="I154" s="36"/>
      <c r="J154" s="37"/>
      <c r="K154" s="36"/>
      <c r="L154" s="37"/>
      <c r="M154" s="36"/>
    </row>
    <row r="155" spans="1:13" ht="22.5" x14ac:dyDescent="0.2">
      <c r="A155" s="35"/>
      <c r="C155" s="36"/>
      <c r="D155" s="37"/>
      <c r="E155" s="36"/>
      <c r="F155" s="37"/>
      <c r="G155" s="36"/>
      <c r="H155" s="37"/>
      <c r="I155" s="36"/>
      <c r="J155" s="37"/>
      <c r="K155" s="36"/>
      <c r="L155" s="37"/>
      <c r="M155" s="36"/>
    </row>
    <row r="156" spans="1:13" ht="22.5" x14ac:dyDescent="0.2">
      <c r="A156" s="35"/>
      <c r="C156" s="36"/>
      <c r="D156" s="37"/>
      <c r="E156" s="36"/>
      <c r="F156" s="37"/>
      <c r="G156" s="36"/>
      <c r="H156" s="37"/>
      <c r="I156" s="36"/>
      <c r="J156" s="37"/>
      <c r="K156" s="36"/>
      <c r="L156" s="37"/>
      <c r="M156" s="36"/>
    </row>
    <row r="157" spans="1:13" ht="22.5" x14ac:dyDescent="0.2">
      <c r="A157" s="35"/>
      <c r="C157" s="36"/>
      <c r="D157" s="37"/>
      <c r="E157" s="36"/>
      <c r="F157" s="37"/>
      <c r="G157" s="36"/>
      <c r="H157" s="37"/>
      <c r="I157" s="36"/>
      <c r="J157" s="37"/>
      <c r="K157" s="36"/>
      <c r="L157" s="37"/>
      <c r="M157" s="36"/>
    </row>
    <row r="158" spans="1:13" ht="22.5" x14ac:dyDescent="0.2">
      <c r="A158" s="35"/>
      <c r="C158" s="36"/>
      <c r="D158" s="37"/>
      <c r="E158" s="36"/>
      <c r="F158" s="37"/>
      <c r="G158" s="36"/>
      <c r="H158" s="37"/>
      <c r="I158" s="36"/>
      <c r="J158" s="37"/>
      <c r="K158" s="36"/>
      <c r="L158" s="37"/>
      <c r="M158" s="36"/>
    </row>
    <row r="159" spans="1:13" ht="22.5" x14ac:dyDescent="0.2">
      <c r="A159" s="35"/>
      <c r="C159" s="36"/>
      <c r="D159" s="37"/>
      <c r="E159" s="36"/>
      <c r="F159" s="37"/>
      <c r="G159" s="36"/>
      <c r="H159" s="37"/>
      <c r="I159" s="36"/>
      <c r="J159" s="37"/>
      <c r="K159" s="36"/>
      <c r="L159" s="37"/>
      <c r="M159" s="36"/>
    </row>
    <row r="160" spans="1:13" ht="22.5" x14ac:dyDescent="0.2">
      <c r="A160" s="35"/>
      <c r="C160" s="36"/>
      <c r="D160" s="37"/>
      <c r="E160" s="36"/>
      <c r="F160" s="37"/>
      <c r="G160" s="36"/>
      <c r="H160" s="37"/>
      <c r="I160" s="36"/>
      <c r="J160" s="37"/>
      <c r="K160" s="36"/>
      <c r="L160" s="37"/>
      <c r="M160" s="36"/>
    </row>
    <row r="161" spans="1:13" ht="22.5" x14ac:dyDescent="0.2">
      <c r="A161" s="35"/>
      <c r="C161" s="36"/>
      <c r="D161" s="37"/>
      <c r="E161" s="36"/>
      <c r="F161" s="37"/>
      <c r="G161" s="36"/>
      <c r="H161" s="37"/>
      <c r="I161" s="36"/>
      <c r="J161" s="37"/>
      <c r="K161" s="36"/>
      <c r="L161" s="37"/>
      <c r="M161" s="36"/>
    </row>
    <row r="162" spans="1:13" ht="22.5" x14ac:dyDescent="0.2">
      <c r="A162" s="35"/>
      <c r="C162" s="36"/>
      <c r="D162" s="37"/>
      <c r="E162" s="36"/>
      <c r="F162" s="37"/>
      <c r="G162" s="36"/>
      <c r="H162" s="37"/>
      <c r="I162" s="36"/>
      <c r="J162" s="37"/>
      <c r="K162" s="36"/>
      <c r="L162" s="37"/>
      <c r="M162" s="36"/>
    </row>
    <row r="163" spans="1:13" ht="22.5" x14ac:dyDescent="0.2">
      <c r="A163" s="35"/>
      <c r="C163" s="36"/>
      <c r="D163" s="37"/>
      <c r="E163" s="36"/>
      <c r="F163" s="37"/>
      <c r="G163" s="36"/>
      <c r="H163" s="37"/>
      <c r="I163" s="36"/>
      <c r="J163" s="37"/>
      <c r="K163" s="36"/>
      <c r="L163" s="37"/>
      <c r="M163" s="36"/>
    </row>
    <row r="164" spans="1:13" ht="22.5" x14ac:dyDescent="0.2">
      <c r="A164" s="35"/>
      <c r="C164" s="36"/>
      <c r="D164" s="37"/>
      <c r="E164" s="36"/>
      <c r="F164" s="37"/>
      <c r="G164" s="36"/>
      <c r="H164" s="37"/>
      <c r="I164" s="36"/>
      <c r="J164" s="37"/>
      <c r="K164" s="36"/>
      <c r="L164" s="37"/>
      <c r="M164" s="36"/>
    </row>
    <row r="165" spans="1:13" ht="22.5" x14ac:dyDescent="0.2">
      <c r="A165" s="35"/>
      <c r="C165" s="36"/>
      <c r="D165" s="37"/>
      <c r="E165" s="36"/>
      <c r="F165" s="37"/>
      <c r="G165" s="36"/>
      <c r="H165" s="37"/>
      <c r="I165" s="36"/>
      <c r="J165" s="37"/>
      <c r="K165" s="36"/>
      <c r="L165" s="37"/>
      <c r="M165" s="36"/>
    </row>
    <row r="166" spans="1:13" ht="22.5" x14ac:dyDescent="0.2">
      <c r="A166" s="35"/>
      <c r="C166" s="36"/>
      <c r="D166" s="37"/>
      <c r="E166" s="36"/>
      <c r="F166" s="37"/>
      <c r="G166" s="36"/>
      <c r="H166" s="37"/>
      <c r="I166" s="36"/>
      <c r="J166" s="37"/>
      <c r="K166" s="36"/>
      <c r="L166" s="37"/>
      <c r="M166" s="36"/>
    </row>
    <row r="167" spans="1:13" ht="22.5" x14ac:dyDescent="0.2">
      <c r="A167" s="35"/>
      <c r="C167" s="36"/>
      <c r="D167" s="37"/>
      <c r="E167" s="36"/>
      <c r="F167" s="37"/>
      <c r="G167" s="36"/>
      <c r="H167" s="37"/>
      <c r="I167" s="36"/>
      <c r="J167" s="37"/>
      <c r="K167" s="36"/>
      <c r="L167" s="37"/>
      <c r="M167" s="36"/>
    </row>
    <row r="168" spans="1:13" ht="22.5" x14ac:dyDescent="0.2">
      <c r="A168" s="35"/>
      <c r="C168" s="36"/>
      <c r="D168" s="37"/>
      <c r="E168" s="36"/>
      <c r="F168" s="37"/>
      <c r="G168" s="36"/>
      <c r="H168" s="37"/>
      <c r="I168" s="36"/>
      <c r="J168" s="37"/>
      <c r="K168" s="36"/>
      <c r="L168" s="37"/>
      <c r="M168" s="36"/>
    </row>
    <row r="169" spans="1:13" ht="22.5" x14ac:dyDescent="0.2">
      <c r="A169" s="35"/>
      <c r="C169" s="36"/>
      <c r="D169" s="37"/>
      <c r="E169" s="36"/>
      <c r="F169" s="37"/>
      <c r="G169" s="36"/>
      <c r="H169" s="37"/>
      <c r="I169" s="36"/>
      <c r="J169" s="37"/>
      <c r="K169" s="36"/>
      <c r="L169" s="37"/>
      <c r="M169" s="36"/>
    </row>
    <row r="170" spans="1:13" ht="22.5" x14ac:dyDescent="0.2">
      <c r="A170" s="35"/>
      <c r="C170" s="36"/>
      <c r="D170" s="37"/>
      <c r="E170" s="36"/>
      <c r="F170" s="37"/>
      <c r="G170" s="36"/>
      <c r="H170" s="37"/>
      <c r="I170" s="36"/>
      <c r="J170" s="37"/>
      <c r="K170" s="36"/>
      <c r="L170" s="37"/>
      <c r="M170" s="36"/>
    </row>
    <row r="171" spans="1:13" ht="23.25" thickBot="1" x14ac:dyDescent="0.25">
      <c r="A171" s="35"/>
      <c r="C171" s="36"/>
      <c r="D171" s="37"/>
      <c r="E171" s="36"/>
      <c r="F171" s="37"/>
      <c r="G171" s="36"/>
      <c r="H171" s="37"/>
      <c r="I171" s="36"/>
      <c r="J171" s="37"/>
      <c r="K171" s="36"/>
      <c r="L171" s="37"/>
      <c r="M171" s="36"/>
    </row>
  </sheetData>
  <mergeCells count="8">
    <mergeCell ref="A7:A8"/>
    <mergeCell ref="C7:G7"/>
    <mergeCell ref="I7:M7"/>
    <mergeCell ref="A1:M1"/>
    <mergeCell ref="A2:M2"/>
    <mergeCell ref="A3:M3"/>
    <mergeCell ref="A5:M5"/>
    <mergeCell ref="C6:M6"/>
  </mergeCells>
  <pageMargins left="0.39" right="0.39" top="0.39" bottom="0.39" header="0" footer="0"/>
  <pageSetup scale="42" fitToHeight="0" orientation="landscape" r:id="rId1"/>
  <rowBreaks count="1" manualBreakCount="1">
    <brk id="11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80" zoomScaleNormal="100" zoomScaleSheetLayoutView="80" workbookViewId="0">
      <selection activeCell="A14" sqref="A14:XFD15"/>
    </sheetView>
  </sheetViews>
  <sheetFormatPr defaultColWidth="8.85546875" defaultRowHeight="12.75" x14ac:dyDescent="0.2"/>
  <cols>
    <col min="1" max="1" width="39" style="30" customWidth="1"/>
    <col min="2" max="2" width="1.42578125" style="30" customWidth="1"/>
    <col min="3" max="3" width="27.42578125" style="30" customWidth="1"/>
    <col min="4" max="4" width="1.42578125" style="30" customWidth="1"/>
    <col min="5" max="5" width="26.28515625" style="30" customWidth="1"/>
    <col min="6" max="6" width="1.42578125" style="30" customWidth="1"/>
    <col min="7" max="7" width="24.140625" style="30" customWidth="1"/>
    <col min="8" max="8" width="1.42578125" style="30" customWidth="1"/>
    <col min="9" max="9" width="24.140625" style="30" customWidth="1"/>
    <col min="10" max="10" width="1.42578125" style="30" customWidth="1"/>
    <col min="11" max="11" width="24.140625" style="30" customWidth="1"/>
    <col min="12" max="12" width="1.42578125" style="30" customWidth="1"/>
    <col min="13" max="13" width="24.140625" style="30" customWidth="1"/>
    <col min="14" max="14" width="1.42578125" style="30" customWidth="1"/>
    <col min="15" max="16384" width="8.85546875" style="30"/>
  </cols>
  <sheetData>
    <row r="1" spans="1:13" ht="40.5" customHeight="1" x14ac:dyDescent="0.2">
      <c r="A1" s="169" t="str">
        <f>درآمد!A1</f>
        <v>صندوق سرمایه گذاری بخشی افق دماوند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40.5" customHeight="1" x14ac:dyDescent="0.2">
      <c r="A2" s="169" t="str">
        <f>درآمد!A2</f>
        <v>صورت وضعیت درآمدها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13" ht="40.5" customHeight="1" x14ac:dyDescent="0.2">
      <c r="A3" s="169" t="str">
        <f>درآمد!A3</f>
        <v>دوره یک ماهه منتهی به 31 خرداد 1405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3" ht="40.5" customHeight="1" x14ac:dyDescent="0.2"/>
    <row r="5" spans="1:13" ht="40.5" customHeight="1" x14ac:dyDescent="0.2">
      <c r="A5" s="155" t="s">
        <v>120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 ht="40.5" customHeight="1" x14ac:dyDescent="0.85">
      <c r="A6" s="57"/>
      <c r="B6" s="57"/>
      <c r="C6" s="168" t="s">
        <v>72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</row>
    <row r="7" spans="1:13" ht="40.5" customHeight="1" thickBot="1" x14ac:dyDescent="0.8">
      <c r="A7" s="167" t="s">
        <v>48</v>
      </c>
      <c r="C7" s="158" t="str">
        <f>'درآمد سود اوراق'!C7</f>
        <v>طی خرداد ماه</v>
      </c>
      <c r="D7" s="158"/>
      <c r="E7" s="158"/>
      <c r="F7" s="158"/>
      <c r="G7" s="158"/>
      <c r="H7" s="34"/>
      <c r="I7" s="158" t="str">
        <f>'درآمد سود اوراق'!I7</f>
        <v>از ابتدای سال مالی تا پایان خرداد ماه</v>
      </c>
      <c r="J7" s="158"/>
      <c r="K7" s="158"/>
      <c r="L7" s="158"/>
      <c r="M7" s="158"/>
    </row>
    <row r="8" spans="1:13" ht="40.5" customHeight="1" thickBot="1" x14ac:dyDescent="0.4">
      <c r="A8" s="149"/>
      <c r="C8" s="33" t="s">
        <v>64</v>
      </c>
      <c r="D8" s="34"/>
      <c r="E8" s="33" t="s">
        <v>62</v>
      </c>
      <c r="F8" s="34"/>
      <c r="G8" s="33" t="s">
        <v>65</v>
      </c>
      <c r="H8" s="34"/>
      <c r="I8" s="33" t="s">
        <v>64</v>
      </c>
      <c r="J8" s="34"/>
      <c r="K8" s="33" t="s">
        <v>62</v>
      </c>
      <c r="L8" s="34"/>
      <c r="M8" s="33" t="s">
        <v>65</v>
      </c>
    </row>
    <row r="9" spans="1:13" ht="40.5" customHeight="1" x14ac:dyDescent="0.2">
      <c r="A9" s="35" t="s">
        <v>75</v>
      </c>
      <c r="C9" s="36">
        <v>5126</v>
      </c>
      <c r="D9" s="37"/>
      <c r="E9" s="36">
        <v>0</v>
      </c>
      <c r="F9" s="37"/>
      <c r="G9" s="36">
        <f>C9+E9</f>
        <v>5126</v>
      </c>
      <c r="H9" s="37"/>
      <c r="I9" s="36">
        <v>245778</v>
      </c>
      <c r="J9" s="37"/>
      <c r="K9" s="36">
        <v>0</v>
      </c>
      <c r="L9" s="37"/>
      <c r="M9" s="36">
        <f>I9+K9</f>
        <v>245778</v>
      </c>
    </row>
    <row r="10" spans="1:13" ht="40.5" customHeight="1" x14ac:dyDescent="0.2">
      <c r="A10" s="35" t="s">
        <v>76</v>
      </c>
      <c r="C10" s="36">
        <v>115321</v>
      </c>
      <c r="D10" s="37"/>
      <c r="E10" s="36">
        <v>0</v>
      </c>
      <c r="F10" s="37"/>
      <c r="G10" s="36">
        <f>C10+E10</f>
        <v>115321</v>
      </c>
      <c r="H10" s="37"/>
      <c r="I10" s="36">
        <v>1061773</v>
      </c>
      <c r="J10" s="37"/>
      <c r="K10" s="36">
        <v>0</v>
      </c>
      <c r="L10" s="37"/>
      <c r="M10" s="36">
        <f>I10+K10</f>
        <v>1061773</v>
      </c>
    </row>
    <row r="11" spans="1:13" ht="40.5" customHeight="1" thickBot="1" x14ac:dyDescent="0.25">
      <c r="A11" s="35" t="s">
        <v>114</v>
      </c>
      <c r="C11" s="38">
        <v>0</v>
      </c>
      <c r="D11" s="37"/>
      <c r="E11" s="38">
        <v>0</v>
      </c>
      <c r="F11" s="37"/>
      <c r="G11" s="38">
        <f>C11+E11</f>
        <v>0</v>
      </c>
      <c r="H11" s="37"/>
      <c r="I11" s="38">
        <v>2045</v>
      </c>
      <c r="J11" s="37"/>
      <c r="K11" s="38">
        <v>0</v>
      </c>
      <c r="L11" s="37"/>
      <c r="M11" s="38">
        <f>I11+K11</f>
        <v>2045</v>
      </c>
    </row>
    <row r="12" spans="1:13" ht="40.5" customHeight="1" thickBot="1" x14ac:dyDescent="0.25">
      <c r="A12" s="39" t="s">
        <v>34</v>
      </c>
      <c r="C12" s="56">
        <f>SUM(C9:C11)</f>
        <v>120447</v>
      </c>
      <c r="D12" s="41"/>
      <c r="E12" s="56">
        <f>SUM(E9:E11)</f>
        <v>0</v>
      </c>
      <c r="F12" s="41"/>
      <c r="G12" s="56">
        <f>SUM(G9:G11)</f>
        <v>120447</v>
      </c>
      <c r="H12" s="41"/>
      <c r="I12" s="56">
        <f>SUM(I9:I11)</f>
        <v>1309596</v>
      </c>
      <c r="J12" s="41"/>
      <c r="K12" s="56">
        <f>SUM(K9:K11)</f>
        <v>0</v>
      </c>
      <c r="L12" s="41"/>
      <c r="M12" s="56">
        <f>SUM(M9:M11)</f>
        <v>1309596</v>
      </c>
    </row>
    <row r="13" spans="1:13" ht="13.5" thickTop="1" x14ac:dyDescent="0.2"/>
    <row r="14" spans="1:13" ht="22.5" hidden="1" x14ac:dyDescent="0.2">
      <c r="C14" s="36">
        <v>120447</v>
      </c>
      <c r="D14" s="36"/>
      <c r="E14" s="36">
        <v>0</v>
      </c>
      <c r="F14" s="36"/>
      <c r="G14" s="36">
        <f>C14+E14</f>
        <v>120447</v>
      </c>
      <c r="H14" s="36"/>
      <c r="I14" s="36">
        <v>1309596</v>
      </c>
      <c r="J14" s="36"/>
      <c r="K14" s="36">
        <v>0</v>
      </c>
      <c r="L14" s="36"/>
      <c r="M14" s="36">
        <f>I14+K14</f>
        <v>1309596</v>
      </c>
    </row>
    <row r="15" spans="1:13" ht="22.5" hidden="1" x14ac:dyDescent="0.2">
      <c r="C15" s="36">
        <f>C14-C12</f>
        <v>0</v>
      </c>
      <c r="D15" s="36"/>
      <c r="E15" s="36"/>
      <c r="F15" s="36"/>
      <c r="G15" s="36">
        <f>G14-G12</f>
        <v>0</v>
      </c>
      <c r="H15" s="36"/>
      <c r="I15" s="36">
        <f>I14-I12</f>
        <v>0</v>
      </c>
      <c r="J15" s="36"/>
      <c r="K15" s="36"/>
      <c r="L15" s="36"/>
      <c r="M15" s="36">
        <f>M14-M12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89"/>
  <sheetViews>
    <sheetView rightToLeft="1" view="pageBreakPreview" topLeftCell="B1" zoomScale="66" zoomScaleNormal="100" zoomScaleSheetLayoutView="66" workbookViewId="0">
      <selection activeCell="B75" sqref="A75:XFD76"/>
    </sheetView>
  </sheetViews>
  <sheetFormatPr defaultColWidth="9.140625" defaultRowHeight="15.75" x14ac:dyDescent="0.4"/>
  <cols>
    <col min="1" max="1" width="53.5703125" style="44" bestFit="1" customWidth="1"/>
    <col min="2" max="2" width="1.42578125" style="44" customWidth="1"/>
    <col min="3" max="3" width="35.28515625" style="44" customWidth="1"/>
    <col min="4" max="4" width="1.42578125" style="44" customWidth="1"/>
    <col min="5" max="5" width="36.42578125" style="44" customWidth="1"/>
    <col min="6" max="6" width="1.42578125" style="44" customWidth="1"/>
    <col min="7" max="7" width="35.140625" style="44" customWidth="1"/>
    <col min="8" max="8" width="1.42578125" style="44" customWidth="1"/>
    <col min="9" max="9" width="40" style="44" bestFit="1" customWidth="1"/>
    <col min="10" max="10" width="1.42578125" style="44" customWidth="1"/>
    <col min="11" max="11" width="38.140625" style="44" customWidth="1"/>
    <col min="12" max="12" width="1.42578125" style="44" customWidth="1"/>
    <col min="13" max="13" width="38.28515625" style="44" customWidth="1"/>
    <col min="14" max="14" width="1.42578125" style="44" customWidth="1"/>
    <col min="15" max="15" width="35.140625" style="44" customWidth="1"/>
    <col min="16" max="16" width="1.42578125" style="44" customWidth="1"/>
    <col min="17" max="17" width="40" style="44" bestFit="1" customWidth="1"/>
    <col min="18" max="18" width="1.42578125" style="44" customWidth="1"/>
    <col min="19" max="19" width="0.28515625" style="44" customWidth="1"/>
    <col min="20" max="21" width="17.85546875" style="44" hidden="1" customWidth="1"/>
    <col min="22" max="22" width="22.28515625" style="44" hidden="1" customWidth="1"/>
    <col min="23" max="23" width="21.140625" style="44" hidden="1" customWidth="1"/>
    <col min="24" max="25" width="0" style="44" hidden="1" customWidth="1"/>
    <col min="26" max="16384" width="9.140625" style="44"/>
  </cols>
  <sheetData>
    <row r="1" spans="1:18" ht="45" customHeight="1" x14ac:dyDescent="0.75">
      <c r="A1" s="163" t="str">
        <f>درآمد!A1</f>
        <v>صندوق سرمایه گذاری بخشی افق دماوند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32"/>
    </row>
    <row r="2" spans="1:18" ht="45" customHeight="1" x14ac:dyDescent="0.4">
      <c r="A2" s="163" t="str">
        <f>درآمد!A2</f>
        <v>صورت وضعیت درآمدها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45"/>
    </row>
    <row r="3" spans="1:18" ht="45" customHeight="1" x14ac:dyDescent="0.4">
      <c r="A3" s="163" t="str">
        <f>درآمد!A3</f>
        <v>دوره یک ماهه منتهی به 31 خرداد 1405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45"/>
    </row>
    <row r="4" spans="1:18" ht="45" customHeight="1" x14ac:dyDescent="0.6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ht="45" customHeight="1" x14ac:dyDescent="0.4">
      <c r="A5" s="155" t="s">
        <v>91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47"/>
    </row>
    <row r="6" spans="1:18" ht="45" customHeight="1" x14ac:dyDescent="0.85">
      <c r="A6" s="31"/>
      <c r="B6" s="31"/>
      <c r="C6" s="164" t="s">
        <v>72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47"/>
    </row>
    <row r="7" spans="1:18" ht="45" customHeight="1" thickBot="1" x14ac:dyDescent="0.9">
      <c r="A7" s="167" t="s">
        <v>48</v>
      </c>
      <c r="B7" s="46"/>
      <c r="C7" s="139" t="str">
        <f>'سود سپرده بانکی'!C7</f>
        <v>طی خرداد ماه</v>
      </c>
      <c r="D7" s="139"/>
      <c r="E7" s="139"/>
      <c r="F7" s="139"/>
      <c r="G7" s="139"/>
      <c r="H7" s="139"/>
      <c r="I7" s="139"/>
      <c r="J7" s="32"/>
      <c r="K7" s="139" t="str">
        <f>'سود سپرده بانکی'!I7</f>
        <v>از ابتدای سال مالی تا پایان خرداد ماه</v>
      </c>
      <c r="L7" s="139"/>
      <c r="M7" s="139"/>
      <c r="N7" s="139"/>
      <c r="O7" s="139"/>
      <c r="P7" s="139"/>
      <c r="Q7" s="139"/>
      <c r="R7" s="48"/>
    </row>
    <row r="8" spans="1:18" ht="45" customHeight="1" thickBot="1" x14ac:dyDescent="0.7">
      <c r="A8" s="149"/>
      <c r="B8" s="46"/>
      <c r="C8" s="49" t="s">
        <v>5</v>
      </c>
      <c r="D8" s="50"/>
      <c r="E8" s="49" t="s">
        <v>7</v>
      </c>
      <c r="F8" s="50"/>
      <c r="G8" s="49" t="s">
        <v>66</v>
      </c>
      <c r="H8" s="50"/>
      <c r="I8" s="33" t="s">
        <v>92</v>
      </c>
      <c r="J8" s="50"/>
      <c r="K8" s="49" t="s">
        <v>5</v>
      </c>
      <c r="L8" s="50"/>
      <c r="M8" s="49" t="s">
        <v>7</v>
      </c>
      <c r="N8" s="50"/>
      <c r="O8" s="49" t="s">
        <v>66</v>
      </c>
      <c r="P8" s="50"/>
      <c r="Q8" s="33" t="s">
        <v>92</v>
      </c>
      <c r="R8" s="48"/>
    </row>
    <row r="9" spans="1:18" ht="45" customHeight="1" x14ac:dyDescent="0.4">
      <c r="A9" s="51" t="s">
        <v>24</v>
      </c>
      <c r="C9" s="36">
        <v>32498068</v>
      </c>
      <c r="D9" s="36"/>
      <c r="E9" s="36">
        <v>405020535655</v>
      </c>
      <c r="F9" s="36"/>
      <c r="G9" s="36">
        <v>-125222319256</v>
      </c>
      <c r="H9" s="36"/>
      <c r="I9" s="36">
        <f>E9+G9</f>
        <v>279798216399</v>
      </c>
      <c r="J9" s="36"/>
      <c r="K9" s="36">
        <v>32498068</v>
      </c>
      <c r="L9" s="36"/>
      <c r="M9" s="36">
        <v>405020535655</v>
      </c>
      <c r="N9" s="36"/>
      <c r="O9" s="36">
        <v>-338592008381</v>
      </c>
      <c r="P9" s="36"/>
      <c r="Q9" s="36">
        <f>M9+O9</f>
        <v>66428527274</v>
      </c>
      <c r="R9" s="48"/>
    </row>
    <row r="10" spans="1:18" ht="45" customHeight="1" x14ac:dyDescent="0.4">
      <c r="A10" s="51" t="s">
        <v>22</v>
      </c>
      <c r="C10" s="36">
        <v>6026569</v>
      </c>
      <c r="D10" s="36"/>
      <c r="E10" s="36">
        <v>154163977765</v>
      </c>
      <c r="F10" s="36"/>
      <c r="G10" s="36">
        <v>-90752231441</v>
      </c>
      <c r="H10" s="36"/>
      <c r="I10" s="36">
        <f t="shared" ref="I10:I34" si="0">E10+G10</f>
        <v>63411746324</v>
      </c>
      <c r="J10" s="36"/>
      <c r="K10" s="36">
        <v>6026569</v>
      </c>
      <c r="L10" s="36"/>
      <c r="M10" s="36">
        <v>154163977765</v>
      </c>
      <c r="N10" s="36"/>
      <c r="O10" s="36">
        <v>-113440289302</v>
      </c>
      <c r="P10" s="36"/>
      <c r="Q10" s="36">
        <f t="shared" ref="Q10:Q34" si="1">M10+O10</f>
        <v>40723688463</v>
      </c>
      <c r="R10" s="48"/>
    </row>
    <row r="11" spans="1:18" ht="45" customHeight="1" x14ac:dyDescent="0.4">
      <c r="A11" s="51" t="s">
        <v>33</v>
      </c>
      <c r="C11" s="36">
        <v>9346670</v>
      </c>
      <c r="D11" s="36"/>
      <c r="E11" s="36">
        <v>105635646543</v>
      </c>
      <c r="F11" s="36"/>
      <c r="G11" s="36">
        <v>-55087321251</v>
      </c>
      <c r="H11" s="36"/>
      <c r="I11" s="36">
        <f t="shared" si="0"/>
        <v>50548325292</v>
      </c>
      <c r="J11" s="36"/>
      <c r="K11" s="36">
        <v>9346670</v>
      </c>
      <c r="L11" s="36"/>
      <c r="M11" s="36">
        <v>105635646543</v>
      </c>
      <c r="N11" s="36"/>
      <c r="O11" s="36">
        <v>-67833672638</v>
      </c>
      <c r="P11" s="36"/>
      <c r="Q11" s="36">
        <f t="shared" si="1"/>
        <v>37801973905</v>
      </c>
      <c r="R11" s="48"/>
    </row>
    <row r="12" spans="1:18" ht="45" customHeight="1" x14ac:dyDescent="0.4">
      <c r="A12" s="51" t="s">
        <v>25</v>
      </c>
      <c r="C12" s="36">
        <v>17812437</v>
      </c>
      <c r="D12" s="36"/>
      <c r="E12" s="36">
        <v>97564602678</v>
      </c>
      <c r="F12" s="36"/>
      <c r="G12" s="36">
        <v>-49489291213</v>
      </c>
      <c r="H12" s="36"/>
      <c r="I12" s="36">
        <f t="shared" si="0"/>
        <v>48075311465</v>
      </c>
      <c r="J12" s="36"/>
      <c r="K12" s="36">
        <v>17812437</v>
      </c>
      <c r="L12" s="36"/>
      <c r="M12" s="36">
        <v>97564602678</v>
      </c>
      <c r="N12" s="36"/>
      <c r="O12" s="36">
        <v>-60041115090</v>
      </c>
      <c r="P12" s="36"/>
      <c r="Q12" s="36">
        <f t="shared" si="1"/>
        <v>37523487588</v>
      </c>
      <c r="R12" s="48"/>
    </row>
    <row r="13" spans="1:18" ht="45" customHeight="1" x14ac:dyDescent="0.4">
      <c r="A13" s="51" t="s">
        <v>16</v>
      </c>
      <c r="C13" s="36">
        <v>2730605</v>
      </c>
      <c r="D13" s="36"/>
      <c r="E13" s="36">
        <v>158912023879</v>
      </c>
      <c r="F13" s="36"/>
      <c r="G13" s="36">
        <v>-71207964317</v>
      </c>
      <c r="H13" s="36"/>
      <c r="I13" s="36">
        <f t="shared" si="0"/>
        <v>87704059562</v>
      </c>
      <c r="J13" s="36"/>
      <c r="K13" s="36">
        <v>2730605</v>
      </c>
      <c r="L13" s="36"/>
      <c r="M13" s="36">
        <v>158912023879</v>
      </c>
      <c r="N13" s="36"/>
      <c r="O13" s="36">
        <v>-123553082495</v>
      </c>
      <c r="P13" s="36"/>
      <c r="Q13" s="36">
        <f t="shared" si="1"/>
        <v>35358941384</v>
      </c>
      <c r="R13" s="48"/>
    </row>
    <row r="14" spans="1:18" ht="45" customHeight="1" x14ac:dyDescent="0.4">
      <c r="A14" s="51" t="s">
        <v>149</v>
      </c>
      <c r="C14" s="36">
        <v>8400000</v>
      </c>
      <c r="D14" s="36"/>
      <c r="E14" s="36">
        <v>183954950760</v>
      </c>
      <c r="F14" s="36"/>
      <c r="G14" s="36">
        <v>-160352042162</v>
      </c>
      <c r="H14" s="36"/>
      <c r="I14" s="36">
        <f t="shared" si="0"/>
        <v>23602908598</v>
      </c>
      <c r="J14" s="36"/>
      <c r="K14" s="36">
        <v>8400000</v>
      </c>
      <c r="L14" s="36"/>
      <c r="M14" s="36">
        <v>183954950760</v>
      </c>
      <c r="N14" s="36"/>
      <c r="O14" s="36">
        <v>-160352042162</v>
      </c>
      <c r="P14" s="36"/>
      <c r="Q14" s="36">
        <f t="shared" si="1"/>
        <v>23602908598</v>
      </c>
      <c r="R14" s="48"/>
    </row>
    <row r="15" spans="1:18" ht="45" customHeight="1" x14ac:dyDescent="0.4">
      <c r="A15" s="51" t="s">
        <v>150</v>
      </c>
      <c r="C15" s="36">
        <v>9839410</v>
      </c>
      <c r="D15" s="36"/>
      <c r="E15" s="36">
        <v>89432298464</v>
      </c>
      <c r="F15" s="36"/>
      <c r="G15" s="36">
        <v>-69139841617</v>
      </c>
      <c r="H15" s="36"/>
      <c r="I15" s="36">
        <f t="shared" si="0"/>
        <v>20292456847</v>
      </c>
      <c r="J15" s="36"/>
      <c r="K15" s="36">
        <v>9839410</v>
      </c>
      <c r="L15" s="36"/>
      <c r="M15" s="36">
        <v>89432298464</v>
      </c>
      <c r="N15" s="36"/>
      <c r="O15" s="36">
        <v>-69139841617</v>
      </c>
      <c r="P15" s="36"/>
      <c r="Q15" s="36">
        <f t="shared" si="1"/>
        <v>20292456847</v>
      </c>
      <c r="R15" s="48"/>
    </row>
    <row r="16" spans="1:18" ht="45" customHeight="1" x14ac:dyDescent="0.4">
      <c r="A16" s="51" t="s">
        <v>27</v>
      </c>
      <c r="C16" s="36">
        <v>10529785</v>
      </c>
      <c r="D16" s="36"/>
      <c r="E16" s="36">
        <v>302480883608</v>
      </c>
      <c r="F16" s="36"/>
      <c r="G16" s="36">
        <v>-191115414175</v>
      </c>
      <c r="H16" s="36"/>
      <c r="I16" s="36">
        <f t="shared" si="0"/>
        <v>111365469433</v>
      </c>
      <c r="J16" s="36"/>
      <c r="K16" s="36">
        <v>10529785</v>
      </c>
      <c r="L16" s="36"/>
      <c r="M16" s="36">
        <v>302480883608</v>
      </c>
      <c r="N16" s="36"/>
      <c r="O16" s="36">
        <v>-282211007464</v>
      </c>
      <c r="P16" s="36"/>
      <c r="Q16" s="36">
        <f t="shared" si="1"/>
        <v>20269876144</v>
      </c>
      <c r="R16" s="48"/>
    </row>
    <row r="17" spans="1:18" ht="45" customHeight="1" x14ac:dyDescent="0.4">
      <c r="A17" s="51" t="s">
        <v>26</v>
      </c>
      <c r="C17" s="36">
        <v>36955535</v>
      </c>
      <c r="D17" s="36"/>
      <c r="E17" s="36">
        <v>65162356705</v>
      </c>
      <c r="F17" s="36"/>
      <c r="G17" s="36">
        <v>-41334276014</v>
      </c>
      <c r="H17" s="36"/>
      <c r="I17" s="36">
        <f t="shared" si="0"/>
        <v>23828080691</v>
      </c>
      <c r="J17" s="36"/>
      <c r="K17" s="36">
        <v>36955535</v>
      </c>
      <c r="L17" s="36"/>
      <c r="M17" s="36">
        <v>65162356705</v>
      </c>
      <c r="N17" s="36"/>
      <c r="O17" s="36">
        <v>-51667845018</v>
      </c>
      <c r="P17" s="36"/>
      <c r="Q17" s="36">
        <f t="shared" si="1"/>
        <v>13494511687</v>
      </c>
      <c r="R17" s="48"/>
    </row>
    <row r="18" spans="1:18" ht="45" customHeight="1" x14ac:dyDescent="0.4">
      <c r="A18" s="51" t="s">
        <v>151</v>
      </c>
      <c r="C18" s="36">
        <v>2573729</v>
      </c>
      <c r="D18" s="36"/>
      <c r="E18" s="36">
        <v>39431198115</v>
      </c>
      <c r="F18" s="36"/>
      <c r="G18" s="36">
        <v>-27504792985</v>
      </c>
      <c r="H18" s="36"/>
      <c r="I18" s="36">
        <f t="shared" si="0"/>
        <v>11926405130</v>
      </c>
      <c r="J18" s="36"/>
      <c r="K18" s="36">
        <v>2573729</v>
      </c>
      <c r="L18" s="36"/>
      <c r="M18" s="36">
        <v>39431198115</v>
      </c>
      <c r="N18" s="36"/>
      <c r="O18" s="36">
        <v>-26675019271</v>
      </c>
      <c r="P18" s="36"/>
      <c r="Q18" s="36">
        <f t="shared" si="1"/>
        <v>12756178844</v>
      </c>
      <c r="R18" s="48"/>
    </row>
    <row r="19" spans="1:18" ht="45" customHeight="1" x14ac:dyDescent="0.4">
      <c r="A19" s="51" t="s">
        <v>13</v>
      </c>
      <c r="C19" s="36">
        <v>4041021</v>
      </c>
      <c r="D19" s="36"/>
      <c r="E19" s="36">
        <v>41461165605</v>
      </c>
      <c r="F19" s="36"/>
      <c r="G19" s="36">
        <v>-16045646911</v>
      </c>
      <c r="H19" s="36"/>
      <c r="I19" s="36">
        <f t="shared" si="0"/>
        <v>25415518694</v>
      </c>
      <c r="J19" s="36"/>
      <c r="K19" s="36">
        <v>4041021</v>
      </c>
      <c r="L19" s="36"/>
      <c r="M19" s="36">
        <v>41461165605</v>
      </c>
      <c r="N19" s="36"/>
      <c r="O19" s="36">
        <v>-30232241239</v>
      </c>
      <c r="P19" s="36"/>
      <c r="Q19" s="36">
        <f t="shared" si="1"/>
        <v>11228924366</v>
      </c>
      <c r="R19" s="48"/>
    </row>
    <row r="20" spans="1:18" ht="45" customHeight="1" x14ac:dyDescent="0.4">
      <c r="A20" s="51" t="s">
        <v>29</v>
      </c>
      <c r="C20" s="36">
        <v>1200000</v>
      </c>
      <c r="D20" s="36"/>
      <c r="E20" s="36">
        <v>31982846640</v>
      </c>
      <c r="F20" s="36"/>
      <c r="G20" s="36">
        <v>-18899171328</v>
      </c>
      <c r="H20" s="36"/>
      <c r="I20" s="36">
        <f t="shared" si="0"/>
        <v>13083675312</v>
      </c>
      <c r="J20" s="36"/>
      <c r="K20" s="36">
        <v>1200000</v>
      </c>
      <c r="L20" s="36"/>
      <c r="M20" s="36">
        <v>31982846640</v>
      </c>
      <c r="N20" s="36"/>
      <c r="O20" s="36">
        <v>-20766226560</v>
      </c>
      <c r="P20" s="36"/>
      <c r="Q20" s="36">
        <f t="shared" si="1"/>
        <v>11216620080</v>
      </c>
      <c r="R20" s="48"/>
    </row>
    <row r="21" spans="1:18" ht="45" customHeight="1" x14ac:dyDescent="0.4">
      <c r="A21" s="51" t="s">
        <v>18</v>
      </c>
      <c r="C21" s="36">
        <v>6054099</v>
      </c>
      <c r="D21" s="36"/>
      <c r="E21" s="36">
        <v>70105200507</v>
      </c>
      <c r="F21" s="36"/>
      <c r="G21" s="36">
        <v>-46616654322</v>
      </c>
      <c r="H21" s="36"/>
      <c r="I21" s="36">
        <f t="shared" si="0"/>
        <v>23488546185</v>
      </c>
      <c r="J21" s="36"/>
      <c r="K21" s="36">
        <v>6054099</v>
      </c>
      <c r="L21" s="36"/>
      <c r="M21" s="36">
        <v>70105200507</v>
      </c>
      <c r="N21" s="36"/>
      <c r="O21" s="36">
        <v>-60793884245</v>
      </c>
      <c r="P21" s="36"/>
      <c r="Q21" s="36">
        <f t="shared" si="1"/>
        <v>9311316262</v>
      </c>
      <c r="R21" s="48"/>
    </row>
    <row r="22" spans="1:18" ht="45" customHeight="1" x14ac:dyDescent="0.4">
      <c r="A22" s="51" t="s">
        <v>28</v>
      </c>
      <c r="C22" s="36">
        <v>8628591</v>
      </c>
      <c r="D22" s="36"/>
      <c r="E22" s="36">
        <v>32946160383</v>
      </c>
      <c r="F22" s="36"/>
      <c r="G22" s="36">
        <v>-19829341852</v>
      </c>
      <c r="H22" s="36"/>
      <c r="I22" s="36">
        <f t="shared" si="0"/>
        <v>13116818531</v>
      </c>
      <c r="J22" s="36"/>
      <c r="K22" s="36">
        <v>8628591</v>
      </c>
      <c r="L22" s="36"/>
      <c r="M22" s="36">
        <v>32946160383</v>
      </c>
      <c r="N22" s="36"/>
      <c r="O22" s="36">
        <v>-24058916496</v>
      </c>
      <c r="P22" s="36"/>
      <c r="Q22" s="36">
        <f t="shared" si="1"/>
        <v>8887243887</v>
      </c>
      <c r="R22" s="48"/>
    </row>
    <row r="23" spans="1:18" ht="45" customHeight="1" x14ac:dyDescent="0.4">
      <c r="A23" s="51" t="s">
        <v>17</v>
      </c>
      <c r="C23" s="36">
        <v>1019446</v>
      </c>
      <c r="D23" s="36"/>
      <c r="E23" s="36">
        <v>69646297234</v>
      </c>
      <c r="F23" s="36"/>
      <c r="G23" s="36">
        <v>-43002668725</v>
      </c>
      <c r="H23" s="36"/>
      <c r="I23" s="36">
        <f t="shared" si="0"/>
        <v>26643628509</v>
      </c>
      <c r="J23" s="36"/>
      <c r="K23" s="36">
        <v>1019446</v>
      </c>
      <c r="L23" s="36"/>
      <c r="M23" s="36">
        <v>69646297234</v>
      </c>
      <c r="N23" s="36"/>
      <c r="O23" s="36">
        <v>-61432383893</v>
      </c>
      <c r="P23" s="36"/>
      <c r="Q23" s="36">
        <f t="shared" si="1"/>
        <v>8213913341</v>
      </c>
      <c r="R23" s="48"/>
    </row>
    <row r="24" spans="1:18" ht="45" customHeight="1" x14ac:dyDescent="0.4">
      <c r="A24" s="51" t="s">
        <v>11</v>
      </c>
      <c r="C24" s="36">
        <v>22860361</v>
      </c>
      <c r="D24" s="36"/>
      <c r="E24" s="36">
        <v>61971732918</v>
      </c>
      <c r="F24" s="36"/>
      <c r="G24" s="36">
        <v>-30819038038</v>
      </c>
      <c r="H24" s="36"/>
      <c r="I24" s="36">
        <f t="shared" si="0"/>
        <v>31152694880</v>
      </c>
      <c r="J24" s="36"/>
      <c r="K24" s="36">
        <v>22860361</v>
      </c>
      <c r="L24" s="36"/>
      <c r="M24" s="36">
        <v>61971732918</v>
      </c>
      <c r="N24" s="36"/>
      <c r="O24" s="36">
        <v>-54185559340</v>
      </c>
      <c r="P24" s="36"/>
      <c r="Q24" s="36">
        <f t="shared" si="1"/>
        <v>7786173578</v>
      </c>
      <c r="R24" s="48"/>
    </row>
    <row r="25" spans="1:18" ht="45" customHeight="1" x14ac:dyDescent="0.4">
      <c r="A25" s="51" t="s">
        <v>31</v>
      </c>
      <c r="C25" s="36">
        <v>1043418</v>
      </c>
      <c r="D25" s="36"/>
      <c r="E25" s="36">
        <v>19775230436</v>
      </c>
      <c r="F25" s="36"/>
      <c r="G25" s="36">
        <v>-10568877083</v>
      </c>
      <c r="H25" s="36"/>
      <c r="I25" s="36">
        <f t="shared" si="0"/>
        <v>9206353353</v>
      </c>
      <c r="J25" s="36"/>
      <c r="K25" s="36">
        <v>1043418</v>
      </c>
      <c r="L25" s="36"/>
      <c r="M25" s="36">
        <v>19775230436</v>
      </c>
      <c r="N25" s="36"/>
      <c r="O25" s="36">
        <v>-12724480736</v>
      </c>
      <c r="P25" s="36"/>
      <c r="Q25" s="36">
        <f t="shared" si="1"/>
        <v>7050749700</v>
      </c>
      <c r="R25" s="48"/>
    </row>
    <row r="26" spans="1:18" ht="45" customHeight="1" x14ac:dyDescent="0.4">
      <c r="A26" s="51" t="s">
        <v>93</v>
      </c>
      <c r="C26" s="36">
        <v>400000</v>
      </c>
      <c r="D26" s="36"/>
      <c r="E26" s="36">
        <v>26465825440</v>
      </c>
      <c r="F26" s="36"/>
      <c r="G26" s="36">
        <v>-12550230960</v>
      </c>
      <c r="H26" s="36"/>
      <c r="I26" s="36">
        <f t="shared" si="0"/>
        <v>13915594480</v>
      </c>
      <c r="J26" s="36"/>
      <c r="K26" s="36">
        <v>400000</v>
      </c>
      <c r="L26" s="36"/>
      <c r="M26" s="36">
        <v>26465825440</v>
      </c>
      <c r="N26" s="36"/>
      <c r="O26" s="36">
        <v>-20917051600</v>
      </c>
      <c r="P26" s="36"/>
      <c r="Q26" s="36">
        <f t="shared" si="1"/>
        <v>5548773840</v>
      </c>
      <c r="R26" s="48"/>
    </row>
    <row r="27" spans="1:18" ht="45" customHeight="1" x14ac:dyDescent="0.4">
      <c r="A27" s="51" t="s">
        <v>30</v>
      </c>
      <c r="C27" s="36">
        <v>3114035</v>
      </c>
      <c r="D27" s="36"/>
      <c r="E27" s="36">
        <v>15017222655</v>
      </c>
      <c r="F27" s="36"/>
      <c r="G27" s="36">
        <v>-8262562424</v>
      </c>
      <c r="H27" s="36"/>
      <c r="I27" s="36">
        <f t="shared" si="0"/>
        <v>6754660231</v>
      </c>
      <c r="J27" s="36"/>
      <c r="K27" s="36">
        <v>3114035</v>
      </c>
      <c r="L27" s="36"/>
      <c r="M27" s="36">
        <v>15017222655</v>
      </c>
      <c r="N27" s="36"/>
      <c r="O27" s="36">
        <v>-10243229033</v>
      </c>
      <c r="P27" s="36"/>
      <c r="Q27" s="36">
        <f t="shared" si="1"/>
        <v>4773993622</v>
      </c>
      <c r="R27" s="48"/>
    </row>
    <row r="28" spans="1:18" ht="45" customHeight="1" x14ac:dyDescent="0.4">
      <c r="A28" s="51" t="s">
        <v>20</v>
      </c>
      <c r="C28" s="36">
        <v>3144957</v>
      </c>
      <c r="D28" s="36"/>
      <c r="E28" s="36">
        <v>22905545180</v>
      </c>
      <c r="F28" s="36"/>
      <c r="G28" s="36">
        <v>-15378545865</v>
      </c>
      <c r="H28" s="36"/>
      <c r="I28" s="36">
        <f t="shared" si="0"/>
        <v>7526999315</v>
      </c>
      <c r="J28" s="36"/>
      <c r="K28" s="36">
        <v>3144957</v>
      </c>
      <c r="L28" s="36"/>
      <c r="M28" s="36">
        <v>22905545180</v>
      </c>
      <c r="N28" s="36"/>
      <c r="O28" s="36">
        <v>-18865105706</v>
      </c>
      <c r="P28" s="36"/>
      <c r="Q28" s="36">
        <f t="shared" si="1"/>
        <v>4040439474</v>
      </c>
      <c r="R28" s="48"/>
    </row>
    <row r="29" spans="1:18" ht="45" customHeight="1" x14ac:dyDescent="0.4">
      <c r="A29" s="51" t="s">
        <v>153</v>
      </c>
      <c r="C29" s="36">
        <v>1400000</v>
      </c>
      <c r="D29" s="36"/>
      <c r="E29" s="36">
        <v>16100573020</v>
      </c>
      <c r="F29" s="36"/>
      <c r="G29" s="36">
        <v>-12244532722</v>
      </c>
      <c r="H29" s="36"/>
      <c r="I29" s="36">
        <f t="shared" si="0"/>
        <v>3856040298</v>
      </c>
      <c r="J29" s="36"/>
      <c r="K29" s="36">
        <v>1400000</v>
      </c>
      <c r="L29" s="36"/>
      <c r="M29" s="36">
        <v>16100573020</v>
      </c>
      <c r="N29" s="36"/>
      <c r="O29" s="36">
        <v>-12244532722</v>
      </c>
      <c r="P29" s="36"/>
      <c r="Q29" s="36">
        <f t="shared" si="1"/>
        <v>3856040298</v>
      </c>
      <c r="R29" s="48"/>
    </row>
    <row r="30" spans="1:18" ht="45" customHeight="1" x14ac:dyDescent="0.4">
      <c r="A30" s="51" t="s">
        <v>32</v>
      </c>
      <c r="C30" s="36">
        <v>1761676</v>
      </c>
      <c r="D30" s="36"/>
      <c r="E30" s="36">
        <v>13407606735</v>
      </c>
      <c r="F30" s="36"/>
      <c r="G30" s="36">
        <v>-8348726175</v>
      </c>
      <c r="H30" s="36"/>
      <c r="I30" s="36">
        <f t="shared" si="0"/>
        <v>5058880560</v>
      </c>
      <c r="J30" s="36"/>
      <c r="K30" s="36">
        <v>1761676</v>
      </c>
      <c r="L30" s="36"/>
      <c r="M30" s="36">
        <v>13407606735</v>
      </c>
      <c r="N30" s="36"/>
      <c r="O30" s="36">
        <v>-10855441698</v>
      </c>
      <c r="P30" s="36"/>
      <c r="Q30" s="36">
        <f t="shared" si="1"/>
        <v>2552165037</v>
      </c>
      <c r="R30" s="48"/>
    </row>
    <row r="31" spans="1:18" ht="45" customHeight="1" x14ac:dyDescent="0.4">
      <c r="A31" s="51" t="s">
        <v>152</v>
      </c>
      <c r="C31" s="36">
        <v>39961000</v>
      </c>
      <c r="D31" s="36"/>
      <c r="E31" s="36">
        <v>27558210521</v>
      </c>
      <c r="F31" s="36"/>
      <c r="G31" s="36">
        <v>-25107496300</v>
      </c>
      <c r="H31" s="36"/>
      <c r="I31" s="36">
        <f t="shared" si="0"/>
        <v>2450714221</v>
      </c>
      <c r="J31" s="36"/>
      <c r="K31" s="36">
        <v>39961000</v>
      </c>
      <c r="L31" s="36"/>
      <c r="M31" s="36">
        <v>27558210521</v>
      </c>
      <c r="N31" s="36"/>
      <c r="O31" s="36">
        <v>-25107496300</v>
      </c>
      <c r="P31" s="36"/>
      <c r="Q31" s="36">
        <f t="shared" si="1"/>
        <v>2450714221</v>
      </c>
      <c r="R31" s="48"/>
    </row>
    <row r="32" spans="1:18" ht="45" customHeight="1" x14ac:dyDescent="0.4">
      <c r="A32" s="51" t="s">
        <v>99</v>
      </c>
      <c r="C32" s="36">
        <v>392907</v>
      </c>
      <c r="D32" s="36"/>
      <c r="E32" s="36">
        <v>10721420294</v>
      </c>
      <c r="F32" s="36"/>
      <c r="G32" s="36">
        <v>-6471839159</v>
      </c>
      <c r="H32" s="36"/>
      <c r="I32" s="36">
        <f t="shared" si="0"/>
        <v>4249581135</v>
      </c>
      <c r="J32" s="36"/>
      <c r="K32" s="36">
        <v>392907</v>
      </c>
      <c r="L32" s="36"/>
      <c r="M32" s="36">
        <v>10721420294</v>
      </c>
      <c r="N32" s="36"/>
      <c r="O32" s="36">
        <v>-8343214338</v>
      </c>
      <c r="P32" s="36"/>
      <c r="Q32" s="36">
        <f t="shared" si="1"/>
        <v>2378205956</v>
      </c>
      <c r="R32" s="48"/>
    </row>
    <row r="33" spans="1:21" ht="45" customHeight="1" x14ac:dyDescent="0.4">
      <c r="A33" s="51" t="s">
        <v>96</v>
      </c>
      <c r="C33" s="36">
        <v>251585</v>
      </c>
      <c r="D33" s="36"/>
      <c r="E33" s="36">
        <v>14429206331</v>
      </c>
      <c r="F33" s="36"/>
      <c r="G33" s="36">
        <v>-5934793598</v>
      </c>
      <c r="H33" s="36"/>
      <c r="I33" s="36">
        <f t="shared" si="0"/>
        <v>8494412733</v>
      </c>
      <c r="J33" s="36"/>
      <c r="K33" s="36">
        <v>251585</v>
      </c>
      <c r="L33" s="36"/>
      <c r="M33" s="36">
        <v>14429206331</v>
      </c>
      <c r="N33" s="36"/>
      <c r="O33" s="36">
        <v>-12344710247</v>
      </c>
      <c r="P33" s="36"/>
      <c r="Q33" s="36">
        <f t="shared" si="1"/>
        <v>2084496084</v>
      </c>
      <c r="R33" s="48"/>
    </row>
    <row r="34" spans="1:21" ht="45" customHeight="1" thickBot="1" x14ac:dyDescent="0.45">
      <c r="A34" s="51" t="s">
        <v>156</v>
      </c>
      <c r="C34" s="36">
        <v>400000</v>
      </c>
      <c r="D34" s="36"/>
      <c r="E34" s="36">
        <v>5882176560</v>
      </c>
      <c r="F34" s="36"/>
      <c r="G34" s="36">
        <v>-4122954355</v>
      </c>
      <c r="H34" s="36"/>
      <c r="I34" s="36">
        <f t="shared" si="0"/>
        <v>1759222205</v>
      </c>
      <c r="J34" s="36"/>
      <c r="K34" s="36">
        <v>400000</v>
      </c>
      <c r="L34" s="36"/>
      <c r="M34" s="36">
        <v>5882176560</v>
      </c>
      <c r="N34" s="36"/>
      <c r="O34" s="36">
        <v>-4122954355</v>
      </c>
      <c r="P34" s="36"/>
      <c r="Q34" s="36">
        <f t="shared" si="1"/>
        <v>1759222205</v>
      </c>
      <c r="R34" s="48"/>
    </row>
    <row r="35" spans="1:21" ht="45" customHeight="1" thickBot="1" x14ac:dyDescent="0.45">
      <c r="A35" s="52" t="s">
        <v>168</v>
      </c>
      <c r="B35" s="53"/>
      <c r="C35" s="120">
        <f>SUM(C9:C34)</f>
        <v>232385904</v>
      </c>
      <c r="D35" s="42"/>
      <c r="E35" s="120">
        <f>SUM(E9:E34)</f>
        <v>2082134894631</v>
      </c>
      <c r="F35" s="42"/>
      <c r="G35" s="120">
        <f>SUM(G9:G34)</f>
        <v>-1165408574248</v>
      </c>
      <c r="H35" s="42"/>
      <c r="I35" s="120">
        <f>SUM(I9:I34)</f>
        <v>916726320383</v>
      </c>
      <c r="J35" s="42"/>
      <c r="K35" s="120">
        <f>SUM(K9:K34)</f>
        <v>232385904</v>
      </c>
      <c r="L35" s="42"/>
      <c r="M35" s="120">
        <f>SUM(M9:M34)</f>
        <v>2082134894631</v>
      </c>
      <c r="N35" s="42"/>
      <c r="O35" s="120">
        <f>SUM(O9:O34)</f>
        <v>-1680743351946</v>
      </c>
      <c r="P35" s="42"/>
      <c r="Q35" s="120">
        <f>SUM(Q9:Q34)</f>
        <v>401391542685</v>
      </c>
      <c r="R35" s="51"/>
      <c r="T35" s="36">
        <v>-9232490368</v>
      </c>
      <c r="U35" s="36">
        <v>-9232490368</v>
      </c>
    </row>
    <row r="36" spans="1:21" ht="39" customHeight="1" x14ac:dyDescent="0.4">
      <c r="A36" s="163" t="s">
        <v>141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51"/>
      <c r="T36" s="36">
        <f>T35-Q35</f>
        <v>-410624033053</v>
      </c>
      <c r="U36" s="36">
        <f>U35-I35</f>
        <v>-925958810751</v>
      </c>
    </row>
    <row r="37" spans="1:21" ht="39" customHeight="1" x14ac:dyDescent="0.4">
      <c r="A37" s="163" t="s">
        <v>47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51"/>
      <c r="T37" s="36"/>
      <c r="U37" s="36"/>
    </row>
    <row r="38" spans="1:21" ht="39" customHeight="1" x14ac:dyDescent="0.4">
      <c r="A38" s="163" t="s">
        <v>146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51"/>
      <c r="T38" s="36"/>
      <c r="U38" s="36"/>
    </row>
    <row r="39" spans="1:21" ht="39" customHeight="1" x14ac:dyDescent="0.6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51"/>
      <c r="T39" s="36"/>
      <c r="U39" s="36"/>
    </row>
    <row r="40" spans="1:21" ht="39" customHeight="1" x14ac:dyDescent="0.4">
      <c r="A40" s="155" t="s">
        <v>167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51"/>
      <c r="T40" s="36"/>
      <c r="U40" s="36"/>
    </row>
    <row r="41" spans="1:21" ht="39" customHeight="1" x14ac:dyDescent="0.85">
      <c r="A41" s="31"/>
      <c r="B41" s="31"/>
      <c r="C41" s="164" t="s">
        <v>72</v>
      </c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51"/>
      <c r="T41" s="36"/>
      <c r="U41" s="36"/>
    </row>
    <row r="42" spans="1:21" ht="39" customHeight="1" thickBot="1" x14ac:dyDescent="0.9">
      <c r="A42" s="167" t="s">
        <v>48</v>
      </c>
      <c r="B42" s="46"/>
      <c r="C42" s="139" t="str">
        <f>C7</f>
        <v>طی خرداد ماه</v>
      </c>
      <c r="D42" s="139"/>
      <c r="E42" s="139"/>
      <c r="F42" s="139"/>
      <c r="G42" s="139"/>
      <c r="H42" s="139"/>
      <c r="I42" s="139"/>
      <c r="J42" s="32"/>
      <c r="K42" s="139" t="str">
        <f>K7</f>
        <v>از ابتدای سال مالی تا پایان خرداد ماه</v>
      </c>
      <c r="L42" s="139"/>
      <c r="M42" s="139"/>
      <c r="N42" s="139"/>
      <c r="O42" s="139"/>
      <c r="P42" s="139"/>
      <c r="Q42" s="139"/>
      <c r="R42" s="51"/>
      <c r="T42" s="36"/>
      <c r="U42" s="36"/>
    </row>
    <row r="43" spans="1:21" ht="39" customHeight="1" thickBot="1" x14ac:dyDescent="0.7">
      <c r="A43" s="149"/>
      <c r="B43" s="46"/>
      <c r="C43" s="49" t="s">
        <v>5</v>
      </c>
      <c r="D43" s="50"/>
      <c r="E43" s="49" t="s">
        <v>7</v>
      </c>
      <c r="F43" s="50"/>
      <c r="G43" s="49" t="s">
        <v>66</v>
      </c>
      <c r="H43" s="50"/>
      <c r="I43" s="33" t="s">
        <v>92</v>
      </c>
      <c r="J43" s="50"/>
      <c r="K43" s="49" t="s">
        <v>5</v>
      </c>
      <c r="L43" s="50"/>
      <c r="M43" s="49" t="s">
        <v>7</v>
      </c>
      <c r="N43" s="50"/>
      <c r="O43" s="49" t="s">
        <v>66</v>
      </c>
      <c r="P43" s="50"/>
      <c r="Q43" s="33" t="s">
        <v>92</v>
      </c>
      <c r="R43" s="51"/>
      <c r="T43" s="36"/>
      <c r="U43" s="36"/>
    </row>
    <row r="44" spans="1:21" ht="39" customHeight="1" x14ac:dyDescent="0.4">
      <c r="A44" s="52" t="s">
        <v>169</v>
      </c>
      <c r="B44" s="53"/>
      <c r="C44" s="42">
        <f>C35</f>
        <v>232385904</v>
      </c>
      <c r="D44" s="42"/>
      <c r="E44" s="42">
        <f>E35</f>
        <v>2082134894631</v>
      </c>
      <c r="F44" s="42"/>
      <c r="G44" s="42">
        <f>G35</f>
        <v>-1165408574248</v>
      </c>
      <c r="H44" s="42"/>
      <c r="I44" s="42">
        <f>I35</f>
        <v>916726320383</v>
      </c>
      <c r="J44" s="42"/>
      <c r="K44" s="42">
        <f>K35</f>
        <v>232385904</v>
      </c>
      <c r="L44" s="42"/>
      <c r="M44" s="42">
        <f>M35</f>
        <v>2082134894631</v>
      </c>
      <c r="N44" s="42"/>
      <c r="O44" s="42">
        <f>O35</f>
        <v>-1680743351946</v>
      </c>
      <c r="P44" s="42"/>
      <c r="Q44" s="42">
        <f>Q35</f>
        <v>401391542685</v>
      </c>
      <c r="R44" s="51"/>
      <c r="T44" s="36"/>
      <c r="U44" s="36"/>
    </row>
    <row r="45" spans="1:21" ht="39" customHeight="1" x14ac:dyDescent="0.4">
      <c r="A45" s="51" t="s">
        <v>15</v>
      </c>
      <c r="C45" s="36">
        <v>2983927</v>
      </c>
      <c r="D45" s="36"/>
      <c r="E45" s="36">
        <v>13688061532</v>
      </c>
      <c r="F45" s="36"/>
      <c r="G45" s="36">
        <v>-8518397799</v>
      </c>
      <c r="H45" s="36"/>
      <c r="I45" s="36">
        <f>E45+G45</f>
        <v>5169663733</v>
      </c>
      <c r="J45" s="36"/>
      <c r="K45" s="36">
        <v>2983927</v>
      </c>
      <c r="L45" s="36"/>
      <c r="M45" s="36">
        <v>13688061532</v>
      </c>
      <c r="N45" s="36"/>
      <c r="O45" s="36">
        <v>-12169139714</v>
      </c>
      <c r="P45" s="36"/>
      <c r="Q45" s="36">
        <f>M45+O45</f>
        <v>1518921818</v>
      </c>
      <c r="R45" s="51"/>
      <c r="T45" s="36"/>
      <c r="U45" s="36"/>
    </row>
    <row r="46" spans="1:21" ht="39" customHeight="1" x14ac:dyDescent="0.4">
      <c r="A46" s="51" t="s">
        <v>157</v>
      </c>
      <c r="C46" s="36">
        <v>1200000</v>
      </c>
      <c r="D46" s="36"/>
      <c r="E46" s="36">
        <v>5471376780</v>
      </c>
      <c r="F46" s="36"/>
      <c r="G46" s="36">
        <v>-4312558111</v>
      </c>
      <c r="H46" s="36"/>
      <c r="I46" s="36">
        <f t="shared" ref="I46:I66" si="2">E46+G46</f>
        <v>1158818669</v>
      </c>
      <c r="J46" s="36"/>
      <c r="K46" s="36">
        <v>1200000</v>
      </c>
      <c r="L46" s="36"/>
      <c r="M46" s="36">
        <v>5471376780</v>
      </c>
      <c r="N46" s="36"/>
      <c r="O46" s="36">
        <v>-4312558111</v>
      </c>
      <c r="P46" s="36"/>
      <c r="Q46" s="36">
        <f t="shared" ref="Q46:Q66" si="3">M46+O46</f>
        <v>1158818669</v>
      </c>
      <c r="R46" s="51"/>
      <c r="T46" s="36"/>
      <c r="U46" s="36"/>
    </row>
    <row r="47" spans="1:21" ht="39" customHeight="1" x14ac:dyDescent="0.4">
      <c r="A47" s="51" t="s">
        <v>23</v>
      </c>
      <c r="C47" s="36">
        <v>198243</v>
      </c>
      <c r="D47" s="36"/>
      <c r="E47" s="36">
        <v>8517568183</v>
      </c>
      <c r="F47" s="36"/>
      <c r="G47" s="36">
        <v>-5961117465</v>
      </c>
      <c r="H47" s="36"/>
      <c r="I47" s="36">
        <f t="shared" si="2"/>
        <v>2556450718</v>
      </c>
      <c r="J47" s="36"/>
      <c r="K47" s="36">
        <v>198243</v>
      </c>
      <c r="L47" s="36"/>
      <c r="M47" s="36">
        <v>8517568183</v>
      </c>
      <c r="N47" s="36"/>
      <c r="O47" s="36">
        <v>-7451396831</v>
      </c>
      <c r="P47" s="36"/>
      <c r="Q47" s="36">
        <f t="shared" si="3"/>
        <v>1066171352</v>
      </c>
      <c r="R47" s="51"/>
      <c r="T47" s="36"/>
      <c r="U47" s="36"/>
    </row>
    <row r="48" spans="1:21" ht="39" customHeight="1" x14ac:dyDescent="0.4">
      <c r="A48" s="51" t="s">
        <v>155</v>
      </c>
      <c r="C48" s="36">
        <v>219000</v>
      </c>
      <c r="D48" s="36"/>
      <c r="E48" s="36">
        <v>6323637483</v>
      </c>
      <c r="F48" s="36"/>
      <c r="G48" s="36">
        <v>-5296465925</v>
      </c>
      <c r="H48" s="36"/>
      <c r="I48" s="36">
        <f t="shared" si="2"/>
        <v>1027171558</v>
      </c>
      <c r="J48" s="36"/>
      <c r="K48" s="36">
        <v>219000</v>
      </c>
      <c r="L48" s="36"/>
      <c r="M48" s="36">
        <v>6323637483</v>
      </c>
      <c r="N48" s="36"/>
      <c r="O48" s="36">
        <v>-5296465925</v>
      </c>
      <c r="P48" s="36"/>
      <c r="Q48" s="36">
        <f t="shared" si="3"/>
        <v>1027171558</v>
      </c>
      <c r="R48" s="51"/>
      <c r="T48" s="36"/>
      <c r="U48" s="36"/>
    </row>
    <row r="49" spans="1:21" ht="39" customHeight="1" x14ac:dyDescent="0.4">
      <c r="A49" s="51" t="s">
        <v>19</v>
      </c>
      <c r="C49" s="36">
        <v>1600000</v>
      </c>
      <c r="D49" s="36"/>
      <c r="E49" s="36">
        <v>3135573200</v>
      </c>
      <c r="F49" s="36"/>
      <c r="G49" s="36">
        <v>-2116313456</v>
      </c>
      <c r="H49" s="36"/>
      <c r="I49" s="36">
        <f t="shared" si="2"/>
        <v>1019259744</v>
      </c>
      <c r="J49" s="36"/>
      <c r="K49" s="36">
        <v>1600000</v>
      </c>
      <c r="L49" s="36"/>
      <c r="M49" s="36">
        <v>3135573200</v>
      </c>
      <c r="N49" s="36"/>
      <c r="O49" s="36">
        <v>-2632293856</v>
      </c>
      <c r="P49" s="36"/>
      <c r="Q49" s="36">
        <f t="shared" si="3"/>
        <v>503279344</v>
      </c>
      <c r="R49" s="51"/>
      <c r="T49" s="36"/>
      <c r="U49" s="36"/>
    </row>
    <row r="50" spans="1:21" ht="39" customHeight="1" x14ac:dyDescent="0.4">
      <c r="A50" s="51" t="s">
        <v>159</v>
      </c>
      <c r="C50" s="36">
        <v>1200000</v>
      </c>
      <c r="D50" s="36"/>
      <c r="E50" s="36">
        <v>3835322004</v>
      </c>
      <c r="F50" s="36"/>
      <c r="G50" s="36">
        <v>-3503709052</v>
      </c>
      <c r="H50" s="36"/>
      <c r="I50" s="36">
        <f t="shared" si="2"/>
        <v>331612952</v>
      </c>
      <c r="J50" s="36"/>
      <c r="K50" s="36">
        <v>1200000</v>
      </c>
      <c r="L50" s="36"/>
      <c r="M50" s="36">
        <v>3835322004</v>
      </c>
      <c r="N50" s="36"/>
      <c r="O50" s="36">
        <v>-3503709052</v>
      </c>
      <c r="P50" s="36"/>
      <c r="Q50" s="36">
        <f t="shared" si="3"/>
        <v>331612952</v>
      </c>
      <c r="R50" s="51"/>
      <c r="T50" s="36"/>
      <c r="U50" s="36"/>
    </row>
    <row r="51" spans="1:21" ht="39" customHeight="1" x14ac:dyDescent="0.4">
      <c r="A51" s="51" t="s">
        <v>160</v>
      </c>
      <c r="C51" s="36">
        <v>100000</v>
      </c>
      <c r="D51" s="36"/>
      <c r="E51" s="36">
        <v>1392154810</v>
      </c>
      <c r="F51" s="36"/>
      <c r="G51" s="36">
        <v>-1185148841</v>
      </c>
      <c r="H51" s="36"/>
      <c r="I51" s="36">
        <f t="shared" si="2"/>
        <v>207005969</v>
      </c>
      <c r="J51" s="36"/>
      <c r="K51" s="36">
        <v>100000</v>
      </c>
      <c r="L51" s="36"/>
      <c r="M51" s="36">
        <v>1392154810</v>
      </c>
      <c r="N51" s="36"/>
      <c r="O51" s="36">
        <v>-1185148841</v>
      </c>
      <c r="P51" s="36"/>
      <c r="Q51" s="36">
        <f t="shared" si="3"/>
        <v>207005969</v>
      </c>
      <c r="R51" s="51"/>
      <c r="T51" s="36"/>
      <c r="U51" s="36"/>
    </row>
    <row r="52" spans="1:21" ht="39" customHeight="1" x14ac:dyDescent="0.4">
      <c r="A52" s="51" t="s">
        <v>21</v>
      </c>
      <c r="C52" s="36">
        <v>375619</v>
      </c>
      <c r="D52" s="36"/>
      <c r="E52" s="36">
        <v>1736854067</v>
      </c>
      <c r="F52" s="36"/>
      <c r="G52" s="36">
        <v>-1243378791</v>
      </c>
      <c r="H52" s="36"/>
      <c r="I52" s="36">
        <f t="shared" si="2"/>
        <v>493475276</v>
      </c>
      <c r="J52" s="36"/>
      <c r="K52" s="36">
        <v>375619</v>
      </c>
      <c r="L52" s="36"/>
      <c r="M52" s="36">
        <v>1736854067</v>
      </c>
      <c r="N52" s="36"/>
      <c r="O52" s="36">
        <v>-1549378188</v>
      </c>
      <c r="P52" s="36"/>
      <c r="Q52" s="36">
        <f t="shared" si="3"/>
        <v>187475879</v>
      </c>
      <c r="R52" s="51"/>
      <c r="T52" s="36"/>
      <c r="U52" s="36"/>
    </row>
    <row r="53" spans="1:21" ht="39" customHeight="1" x14ac:dyDescent="0.4">
      <c r="A53" s="51" t="s">
        <v>98</v>
      </c>
      <c r="C53" s="36">
        <v>1809644</v>
      </c>
      <c r="D53" s="36"/>
      <c r="E53" s="36">
        <v>63655985769</v>
      </c>
      <c r="F53" s="36"/>
      <c r="G53" s="36">
        <v>-38148700075</v>
      </c>
      <c r="H53" s="36"/>
      <c r="I53" s="36">
        <f t="shared" si="2"/>
        <v>25507285694</v>
      </c>
      <c r="J53" s="36"/>
      <c r="K53" s="36">
        <v>1809644</v>
      </c>
      <c r="L53" s="36"/>
      <c r="M53" s="36">
        <v>63655985769</v>
      </c>
      <c r="N53" s="36"/>
      <c r="O53" s="36">
        <v>-63476420223</v>
      </c>
      <c r="P53" s="36"/>
      <c r="Q53" s="36">
        <f t="shared" si="3"/>
        <v>179565546</v>
      </c>
      <c r="R53" s="51"/>
      <c r="T53" s="36"/>
      <c r="U53" s="36"/>
    </row>
    <row r="54" spans="1:21" ht="39" customHeight="1" x14ac:dyDescent="0.4">
      <c r="A54" s="51" t="s">
        <v>158</v>
      </c>
      <c r="C54" s="36">
        <v>600000</v>
      </c>
      <c r="D54" s="36"/>
      <c r="E54" s="36">
        <v>4506890340</v>
      </c>
      <c r="F54" s="36"/>
      <c r="G54" s="36">
        <v>-4710515449</v>
      </c>
      <c r="H54" s="36"/>
      <c r="I54" s="36">
        <f t="shared" si="2"/>
        <v>-203625109</v>
      </c>
      <c r="J54" s="36"/>
      <c r="K54" s="36">
        <v>600000</v>
      </c>
      <c r="L54" s="36"/>
      <c r="M54" s="36">
        <v>4506890340</v>
      </c>
      <c r="N54" s="36"/>
      <c r="O54" s="36">
        <v>-4710515449</v>
      </c>
      <c r="P54" s="36"/>
      <c r="Q54" s="36">
        <f t="shared" si="3"/>
        <v>-203625109</v>
      </c>
      <c r="R54" s="51"/>
      <c r="T54" s="36"/>
      <c r="U54" s="36"/>
    </row>
    <row r="55" spans="1:21" ht="39" customHeight="1" x14ac:dyDescent="0.4">
      <c r="A55" s="51" t="s">
        <v>97</v>
      </c>
      <c r="C55" s="36">
        <v>138131</v>
      </c>
      <c r="D55" s="36"/>
      <c r="E55" s="36">
        <v>12679721014</v>
      </c>
      <c r="F55" s="36"/>
      <c r="G55" s="36">
        <v>-8224617221</v>
      </c>
      <c r="H55" s="36"/>
      <c r="I55" s="36">
        <f t="shared" si="2"/>
        <v>4455103793</v>
      </c>
      <c r="J55" s="36"/>
      <c r="K55" s="36">
        <v>138131</v>
      </c>
      <c r="L55" s="36"/>
      <c r="M55" s="36">
        <v>12679721014</v>
      </c>
      <c r="N55" s="36"/>
      <c r="O55" s="36">
        <v>-13707695369</v>
      </c>
      <c r="P55" s="36"/>
      <c r="Q55" s="36">
        <f t="shared" si="3"/>
        <v>-1027974355</v>
      </c>
      <c r="R55" s="51"/>
      <c r="T55" s="36"/>
      <c r="U55" s="36"/>
    </row>
    <row r="56" spans="1:21" ht="39" customHeight="1" x14ac:dyDescent="0.4">
      <c r="A56" s="51" t="s">
        <v>94</v>
      </c>
      <c r="C56" s="36">
        <v>147597</v>
      </c>
      <c r="D56" s="36"/>
      <c r="E56" s="36">
        <v>19888735010</v>
      </c>
      <c r="F56" s="36"/>
      <c r="G56" s="36">
        <v>-12715316447</v>
      </c>
      <c r="H56" s="36"/>
      <c r="I56" s="36">
        <f t="shared" si="2"/>
        <v>7173418563</v>
      </c>
      <c r="J56" s="36"/>
      <c r="K56" s="36">
        <v>147597</v>
      </c>
      <c r="L56" s="36"/>
      <c r="M56" s="36">
        <v>19888735010</v>
      </c>
      <c r="N56" s="36"/>
      <c r="O56" s="36">
        <v>-21192194079</v>
      </c>
      <c r="P56" s="36"/>
      <c r="Q56" s="36">
        <f t="shared" si="3"/>
        <v>-1303459069</v>
      </c>
      <c r="R56" s="51"/>
      <c r="T56" s="36"/>
      <c r="U56" s="36"/>
    </row>
    <row r="57" spans="1:21" ht="39" customHeight="1" x14ac:dyDescent="0.4">
      <c r="A57" s="51" t="s">
        <v>154</v>
      </c>
      <c r="C57" s="36">
        <v>800000</v>
      </c>
      <c r="D57" s="36"/>
      <c r="E57" s="36">
        <v>11041980560</v>
      </c>
      <c r="F57" s="36"/>
      <c r="G57" s="36">
        <v>-12496954816</v>
      </c>
      <c r="H57" s="36"/>
      <c r="I57" s="36">
        <f t="shared" si="2"/>
        <v>-1454974256</v>
      </c>
      <c r="J57" s="36"/>
      <c r="K57" s="36">
        <v>800000</v>
      </c>
      <c r="L57" s="36"/>
      <c r="M57" s="36">
        <v>11041980560</v>
      </c>
      <c r="N57" s="36"/>
      <c r="O57" s="36">
        <v>-12496954816</v>
      </c>
      <c r="P57" s="36"/>
      <c r="Q57" s="36">
        <f t="shared" si="3"/>
        <v>-1454974256</v>
      </c>
      <c r="R57" s="51"/>
      <c r="T57" s="36"/>
      <c r="U57" s="36"/>
    </row>
    <row r="58" spans="1:21" ht="39" customHeight="1" x14ac:dyDescent="0.4">
      <c r="A58" s="51" t="s">
        <v>12</v>
      </c>
      <c r="C58" s="36">
        <v>16192687</v>
      </c>
      <c r="D58" s="36"/>
      <c r="E58" s="36">
        <v>207592326481</v>
      </c>
      <c r="F58" s="36"/>
      <c r="G58" s="36">
        <v>-117478980987</v>
      </c>
      <c r="H58" s="36"/>
      <c r="I58" s="36">
        <f t="shared" si="2"/>
        <v>90113345494</v>
      </c>
      <c r="J58" s="36"/>
      <c r="K58" s="36">
        <v>16192687</v>
      </c>
      <c r="L58" s="36"/>
      <c r="M58" s="36">
        <v>207592326481</v>
      </c>
      <c r="N58" s="36"/>
      <c r="O58" s="36">
        <v>-209391888460</v>
      </c>
      <c r="P58" s="36"/>
      <c r="Q58" s="36">
        <f t="shared" si="3"/>
        <v>-1799561979</v>
      </c>
      <c r="R58" s="51"/>
      <c r="T58" s="36"/>
      <c r="U58" s="36"/>
    </row>
    <row r="59" spans="1:21" ht="39" customHeight="1" x14ac:dyDescent="0.4">
      <c r="A59" s="51" t="s">
        <v>95</v>
      </c>
      <c r="C59" s="36">
        <v>170686</v>
      </c>
      <c r="D59" s="36"/>
      <c r="E59" s="36">
        <v>25799613754</v>
      </c>
      <c r="F59" s="36"/>
      <c r="G59" s="36">
        <v>-16433979661</v>
      </c>
      <c r="H59" s="36"/>
      <c r="I59" s="36">
        <f t="shared" si="2"/>
        <v>9365634093</v>
      </c>
      <c r="J59" s="36"/>
      <c r="K59" s="36">
        <v>170686</v>
      </c>
      <c r="L59" s="36"/>
      <c r="M59" s="36">
        <v>25799613754</v>
      </c>
      <c r="N59" s="36"/>
      <c r="O59" s="36">
        <v>-32979063810</v>
      </c>
      <c r="P59" s="36"/>
      <c r="Q59" s="36">
        <f t="shared" si="3"/>
        <v>-7179450056</v>
      </c>
      <c r="R59" s="51"/>
      <c r="T59" s="36"/>
      <c r="U59" s="36"/>
    </row>
    <row r="60" spans="1:21" ht="39" customHeight="1" x14ac:dyDescent="0.4">
      <c r="A60" s="51" t="s">
        <v>14</v>
      </c>
      <c r="C60" s="36">
        <v>2300000</v>
      </c>
      <c r="D60" s="36"/>
      <c r="E60" s="36">
        <v>89577174250</v>
      </c>
      <c r="F60" s="36"/>
      <c r="G60" s="36">
        <v>-59976767880</v>
      </c>
      <c r="H60" s="36"/>
      <c r="I60" s="36">
        <f t="shared" si="2"/>
        <v>29600406370</v>
      </c>
      <c r="J60" s="36"/>
      <c r="K60" s="36">
        <v>2300000</v>
      </c>
      <c r="L60" s="36"/>
      <c r="M60" s="36">
        <v>89577174250</v>
      </c>
      <c r="N60" s="36"/>
      <c r="O60" s="36">
        <v>-99961279800</v>
      </c>
      <c r="P60" s="36"/>
      <c r="Q60" s="36">
        <f t="shared" si="3"/>
        <v>-10384105550</v>
      </c>
      <c r="R60" s="51"/>
      <c r="T60" s="36"/>
      <c r="U60" s="36"/>
    </row>
    <row r="61" spans="1:21" ht="39" customHeight="1" x14ac:dyDescent="0.4">
      <c r="A61" s="121" t="s">
        <v>170</v>
      </c>
      <c r="C61" s="36">
        <v>8000000</v>
      </c>
      <c r="D61" s="36"/>
      <c r="E61" s="36">
        <v>22894816000</v>
      </c>
      <c r="F61" s="36"/>
      <c r="G61" s="36">
        <v>-37594116000</v>
      </c>
      <c r="H61" s="36"/>
      <c r="I61" s="36">
        <f t="shared" si="2"/>
        <v>-14699300000</v>
      </c>
      <c r="J61" s="36"/>
      <c r="K61" s="36">
        <v>8000000</v>
      </c>
      <c r="L61" s="36"/>
      <c r="M61" s="36">
        <v>22894816000</v>
      </c>
      <c r="N61" s="36"/>
      <c r="O61" s="36">
        <v>-37594116000</v>
      </c>
      <c r="P61" s="36"/>
      <c r="Q61" s="36">
        <f t="shared" si="3"/>
        <v>-14699300000</v>
      </c>
      <c r="R61" s="51"/>
      <c r="T61" s="36"/>
      <c r="U61" s="36"/>
    </row>
    <row r="62" spans="1:21" ht="39" customHeight="1" x14ac:dyDescent="0.4">
      <c r="A62" s="121" t="s">
        <v>171</v>
      </c>
      <c r="C62" s="36">
        <v>1439000</v>
      </c>
      <c r="D62" s="36"/>
      <c r="E62" s="36">
        <v>4828537878</v>
      </c>
      <c r="F62" s="36"/>
      <c r="G62" s="36">
        <v>-7727536316</v>
      </c>
      <c r="H62" s="36"/>
      <c r="I62" s="36">
        <f>E62+G62</f>
        <v>-2898998438</v>
      </c>
      <c r="J62" s="36"/>
      <c r="K62" s="36">
        <v>1439000</v>
      </c>
      <c r="L62" s="36"/>
      <c r="M62" s="36">
        <v>4828537878</v>
      </c>
      <c r="N62" s="36"/>
      <c r="O62" s="36">
        <v>-7727536316</v>
      </c>
      <c r="P62" s="36"/>
      <c r="Q62" s="36">
        <f t="shared" si="3"/>
        <v>-2898998438</v>
      </c>
      <c r="R62" s="51"/>
      <c r="T62" s="36"/>
      <c r="U62" s="36"/>
    </row>
    <row r="63" spans="1:21" ht="39" customHeight="1" x14ac:dyDescent="0.4">
      <c r="A63" s="121" t="s">
        <v>172</v>
      </c>
      <c r="C63" s="36">
        <v>35961000</v>
      </c>
      <c r="D63" s="36"/>
      <c r="E63" s="36">
        <v>5605708563</v>
      </c>
      <c r="F63" s="36"/>
      <c r="G63" s="36">
        <v>-5500921156</v>
      </c>
      <c r="H63" s="36"/>
      <c r="I63" s="36">
        <f t="shared" si="2"/>
        <v>104787407</v>
      </c>
      <c r="J63" s="36"/>
      <c r="K63" s="36">
        <v>35961000</v>
      </c>
      <c r="L63" s="36"/>
      <c r="M63" s="36">
        <v>5605708563</v>
      </c>
      <c r="N63" s="36"/>
      <c r="O63" s="36">
        <v>-5500921156</v>
      </c>
      <c r="P63" s="36"/>
      <c r="Q63" s="36">
        <f t="shared" si="3"/>
        <v>104787407</v>
      </c>
      <c r="R63" s="51"/>
      <c r="T63" s="36"/>
      <c r="U63" s="36"/>
    </row>
    <row r="64" spans="1:21" ht="39" customHeight="1" x14ac:dyDescent="0.4">
      <c r="A64" s="121" t="s">
        <v>173</v>
      </c>
      <c r="C64" s="36">
        <v>4000000</v>
      </c>
      <c r="D64" s="36"/>
      <c r="E64" s="36">
        <v>703472000</v>
      </c>
      <c r="F64" s="36"/>
      <c r="G64" s="36">
        <v>-694397000</v>
      </c>
      <c r="H64" s="36"/>
      <c r="I64" s="36">
        <f t="shared" si="2"/>
        <v>9075000</v>
      </c>
      <c r="J64" s="36"/>
      <c r="K64" s="36">
        <v>4000000</v>
      </c>
      <c r="L64" s="36"/>
      <c r="M64" s="36">
        <v>703472000</v>
      </c>
      <c r="N64" s="36"/>
      <c r="O64" s="36">
        <v>-694397000</v>
      </c>
      <c r="P64" s="36"/>
      <c r="Q64" s="36">
        <f t="shared" si="3"/>
        <v>9075000</v>
      </c>
      <c r="R64" s="51"/>
      <c r="T64" s="36"/>
      <c r="U64" s="36"/>
    </row>
    <row r="65" spans="1:23" ht="39" customHeight="1" x14ac:dyDescent="0.4">
      <c r="A65" s="121" t="s">
        <v>174</v>
      </c>
      <c r="C65" s="36">
        <v>6400000</v>
      </c>
      <c r="D65" s="36"/>
      <c r="E65" s="36">
        <v>31841700800</v>
      </c>
      <c r="F65" s="36"/>
      <c r="G65" s="36">
        <v>-40018688130</v>
      </c>
      <c r="H65" s="36"/>
      <c r="I65" s="36">
        <f t="shared" si="2"/>
        <v>-8176987330</v>
      </c>
      <c r="J65" s="36"/>
      <c r="K65" s="36">
        <v>6400000</v>
      </c>
      <c r="L65" s="36"/>
      <c r="M65" s="36">
        <v>31841700800</v>
      </c>
      <c r="N65" s="36"/>
      <c r="O65" s="36">
        <v>-40018688130</v>
      </c>
      <c r="P65" s="36"/>
      <c r="Q65" s="36">
        <f t="shared" si="3"/>
        <v>-8176987330</v>
      </c>
      <c r="R65" s="51"/>
      <c r="T65" s="36"/>
      <c r="U65" s="36"/>
    </row>
    <row r="66" spans="1:23" ht="39" customHeight="1" thickBot="1" x14ac:dyDescent="0.45">
      <c r="A66" s="121" t="s">
        <v>100</v>
      </c>
      <c r="C66" s="36">
        <v>0</v>
      </c>
      <c r="D66" s="36"/>
      <c r="E66" s="36">
        <v>0</v>
      </c>
      <c r="F66" s="36"/>
      <c r="G66" s="36">
        <v>1150537065</v>
      </c>
      <c r="H66" s="36"/>
      <c r="I66" s="36">
        <f t="shared" si="2"/>
        <v>1150537065</v>
      </c>
      <c r="J66" s="36"/>
      <c r="K66" s="36">
        <v>0</v>
      </c>
      <c r="L66" s="36"/>
      <c r="M66" s="36">
        <v>0</v>
      </c>
      <c r="N66" s="36"/>
      <c r="O66" s="36">
        <v>0</v>
      </c>
      <c r="P66" s="36"/>
      <c r="Q66" s="36">
        <f t="shared" si="3"/>
        <v>0</v>
      </c>
      <c r="R66" s="51"/>
      <c r="T66" s="36"/>
      <c r="U66" s="36"/>
    </row>
    <row r="67" spans="1:23" ht="39" customHeight="1" thickBot="1" x14ac:dyDescent="0.45">
      <c r="A67" s="51"/>
      <c r="C67" s="43">
        <f>SUM(C44:C66)</f>
        <v>318221438</v>
      </c>
      <c r="D67" s="36"/>
      <c r="E67" s="43">
        <f>SUM(E44:E66)</f>
        <v>2626852105109</v>
      </c>
      <c r="F67" s="36"/>
      <c r="G67" s="43">
        <f>SUM(G44:G66)</f>
        <v>-1558116617761</v>
      </c>
      <c r="H67" s="36"/>
      <c r="I67" s="43">
        <f>SUM(I44:I66)</f>
        <v>1068735487348</v>
      </c>
      <c r="J67" s="36"/>
      <c r="K67" s="43">
        <f>SUM(K44:K66)</f>
        <v>318221438</v>
      </c>
      <c r="L67" s="36"/>
      <c r="M67" s="43">
        <f>SUM(M44:M66)</f>
        <v>2626852105109</v>
      </c>
      <c r="N67" s="36"/>
      <c r="O67" s="43">
        <f>SUM(O44:O66)</f>
        <v>-2268295113072</v>
      </c>
      <c r="P67" s="36"/>
      <c r="Q67" s="43">
        <f>SUM(Q44:Q66)</f>
        <v>358556992037</v>
      </c>
      <c r="R67" s="51"/>
      <c r="T67" s="36"/>
      <c r="U67" s="36"/>
      <c r="V67" s="36">
        <v>384218415398</v>
      </c>
      <c r="W67" s="36">
        <v>1094396910709</v>
      </c>
    </row>
    <row r="68" spans="1:23" ht="45" customHeight="1" thickTop="1" x14ac:dyDescent="0.4">
      <c r="A68" s="155" t="s">
        <v>124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51"/>
      <c r="V68" s="36">
        <v>-25661423361</v>
      </c>
      <c r="W68" s="36">
        <v>-25661423361</v>
      </c>
    </row>
    <row r="69" spans="1:23" ht="45" customHeight="1" x14ac:dyDescent="0.85">
      <c r="A69" s="31"/>
      <c r="B69" s="31"/>
      <c r="C69" s="164" t="s">
        <v>72</v>
      </c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51"/>
      <c r="V69" s="36">
        <f>V67+V68</f>
        <v>358556992037</v>
      </c>
      <c r="W69" s="36">
        <f>W67+W68</f>
        <v>1068735487348</v>
      </c>
    </row>
    <row r="70" spans="1:23" ht="45" customHeight="1" thickBot="1" x14ac:dyDescent="0.9">
      <c r="A70" s="170" t="s">
        <v>48</v>
      </c>
      <c r="B70" s="46"/>
      <c r="C70" s="139" t="str">
        <f>C7</f>
        <v>طی خرداد ماه</v>
      </c>
      <c r="D70" s="139"/>
      <c r="E70" s="139"/>
      <c r="F70" s="139"/>
      <c r="G70" s="139"/>
      <c r="H70" s="139"/>
      <c r="I70" s="139"/>
      <c r="J70" s="32"/>
      <c r="K70" s="139" t="str">
        <f>K7</f>
        <v>از ابتدای سال مالی تا پایان خرداد ماه</v>
      </c>
      <c r="L70" s="139"/>
      <c r="M70" s="139"/>
      <c r="N70" s="139"/>
      <c r="O70" s="139"/>
      <c r="P70" s="139"/>
      <c r="Q70" s="139"/>
      <c r="R70" s="51"/>
      <c r="V70" s="36">
        <f>V69-Q67</f>
        <v>0</v>
      </c>
      <c r="W70" s="36">
        <f>W69-I67</f>
        <v>0</v>
      </c>
    </row>
    <row r="71" spans="1:23" ht="45" customHeight="1" thickBot="1" x14ac:dyDescent="0.65">
      <c r="A71" s="160"/>
      <c r="B71" s="46"/>
      <c r="C71" s="54" t="s">
        <v>5</v>
      </c>
      <c r="D71" s="46"/>
      <c r="E71" s="54" t="s">
        <v>7</v>
      </c>
      <c r="F71" s="46"/>
      <c r="G71" s="54" t="s">
        <v>66</v>
      </c>
      <c r="H71" s="46"/>
      <c r="I71" s="55" t="s">
        <v>92</v>
      </c>
      <c r="J71" s="46"/>
      <c r="K71" s="54" t="s">
        <v>5</v>
      </c>
      <c r="L71" s="46"/>
      <c r="M71" s="54" t="s">
        <v>7</v>
      </c>
      <c r="N71" s="46"/>
      <c r="O71" s="54" t="s">
        <v>66</v>
      </c>
      <c r="P71" s="46"/>
      <c r="Q71" s="55" t="s">
        <v>92</v>
      </c>
      <c r="R71" s="51"/>
    </row>
    <row r="72" spans="1:23" ht="45" customHeight="1" thickBot="1" x14ac:dyDescent="0.45">
      <c r="A72" s="51" t="s">
        <v>108</v>
      </c>
      <c r="C72" s="66">
        <v>354400</v>
      </c>
      <c r="D72" s="36"/>
      <c r="E72" s="66">
        <v>354207295000</v>
      </c>
      <c r="F72" s="36"/>
      <c r="G72" s="66">
        <v>-354560619717</v>
      </c>
      <c r="H72" s="36"/>
      <c r="I72" s="66">
        <f>E72+G72</f>
        <v>-353324717</v>
      </c>
      <c r="J72" s="36"/>
      <c r="K72" s="66">
        <v>354400</v>
      </c>
      <c r="L72" s="36"/>
      <c r="M72" s="66">
        <v>354207295000</v>
      </c>
      <c r="N72" s="36"/>
      <c r="O72" s="66">
        <v>-354571015000</v>
      </c>
      <c r="P72" s="36"/>
      <c r="Q72" s="66">
        <f>M72+O72</f>
        <v>-363720000</v>
      </c>
      <c r="R72" s="51"/>
    </row>
    <row r="73" spans="1:23" ht="45" customHeight="1" thickBot="1" x14ac:dyDescent="0.45">
      <c r="A73" s="52"/>
      <c r="C73" s="56">
        <f>SUM(C72)</f>
        <v>354400</v>
      </c>
      <c r="D73" s="42"/>
      <c r="E73" s="56">
        <f>SUM(E72)</f>
        <v>354207295000</v>
      </c>
      <c r="F73" s="42"/>
      <c r="G73" s="56">
        <f>SUM(G72)</f>
        <v>-354560619717</v>
      </c>
      <c r="H73" s="42"/>
      <c r="I73" s="56">
        <f>SUM(I72)</f>
        <v>-353324717</v>
      </c>
      <c r="J73" s="42"/>
      <c r="K73" s="56">
        <f>SUM(K72)</f>
        <v>354400</v>
      </c>
      <c r="L73" s="42"/>
      <c r="M73" s="56">
        <f>SUM(M72)</f>
        <v>354207295000</v>
      </c>
      <c r="N73" s="42"/>
      <c r="O73" s="56">
        <f>SUM(O72)</f>
        <v>-354571015000</v>
      </c>
      <c r="P73" s="42"/>
      <c r="Q73" s="56">
        <f>SUM(Q72)</f>
        <v>-363720000</v>
      </c>
      <c r="R73" s="51"/>
    </row>
    <row r="74" spans="1:23" ht="16.5" thickTop="1" x14ac:dyDescent="0.4"/>
    <row r="75" spans="1:23" ht="22.5" hidden="1" x14ac:dyDescent="0.4">
      <c r="C75" s="36"/>
      <c r="D75" s="36"/>
      <c r="E75" s="36"/>
      <c r="F75" s="36"/>
      <c r="G75" s="36"/>
      <c r="H75" s="36"/>
      <c r="I75" s="36">
        <v>-353324717</v>
      </c>
      <c r="J75" s="36"/>
      <c r="K75" s="36"/>
      <c r="L75" s="36"/>
      <c r="M75" s="36"/>
      <c r="N75" s="36"/>
      <c r="O75" s="36"/>
      <c r="Q75" s="36">
        <v>-363720000</v>
      </c>
    </row>
    <row r="76" spans="1:23" ht="22.5" hidden="1" x14ac:dyDescent="0.4">
      <c r="C76" s="36"/>
      <c r="D76" s="36"/>
      <c r="E76" s="36"/>
      <c r="F76" s="36"/>
      <c r="G76" s="36"/>
      <c r="H76" s="36"/>
      <c r="I76" s="36">
        <f>I75-I73</f>
        <v>0</v>
      </c>
      <c r="J76" s="36"/>
      <c r="K76" s="36"/>
      <c r="L76" s="36"/>
      <c r="M76" s="36"/>
      <c r="N76" s="36"/>
      <c r="O76" s="36"/>
      <c r="P76" s="36"/>
      <c r="Q76" s="36">
        <f>Q75-Q73</f>
        <v>0</v>
      </c>
    </row>
    <row r="77" spans="1:23" ht="22.5" x14ac:dyDescent="0.4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89" spans="2:4" x14ac:dyDescent="0.4">
      <c r="B89" s="44">
        <v>2217723450</v>
      </c>
      <c r="D89" s="44">
        <v>0</v>
      </c>
    </row>
  </sheetData>
  <sortState xmlns:xlrd2="http://schemas.microsoft.com/office/spreadsheetml/2017/richdata2" ref="A9:Q72">
    <sortCondition descending="1" ref="Q9:Q72"/>
  </sortState>
  <mergeCells count="21">
    <mergeCell ref="A42:A43"/>
    <mergeCell ref="C42:I42"/>
    <mergeCell ref="K42:Q42"/>
    <mergeCell ref="A1:Q1"/>
    <mergeCell ref="A7:A8"/>
    <mergeCell ref="C7:I7"/>
    <mergeCell ref="A2:Q2"/>
    <mergeCell ref="A3:Q3"/>
    <mergeCell ref="A5:Q5"/>
    <mergeCell ref="K7:Q7"/>
    <mergeCell ref="C6:Q6"/>
    <mergeCell ref="A36:Q36"/>
    <mergeCell ref="A37:Q37"/>
    <mergeCell ref="A38:Q38"/>
    <mergeCell ref="A40:Q40"/>
    <mergeCell ref="C41:Q41"/>
    <mergeCell ref="A68:Q68"/>
    <mergeCell ref="C69:Q69"/>
    <mergeCell ref="A70:A71"/>
    <mergeCell ref="C70:I70"/>
    <mergeCell ref="K70:Q70"/>
  </mergeCells>
  <pageMargins left="0.39" right="0.39" top="0.39" bottom="0.39" header="0" footer="0"/>
  <pageSetup scale="36" fitToHeight="0" orientation="landscape" r:id="rId1"/>
  <rowBreaks count="1" manualBreakCount="1">
    <brk id="35" max="1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CF1E-B9A4-42DD-BBAC-1D439A8377DC}">
  <dimension ref="A1:U31"/>
  <sheetViews>
    <sheetView rightToLeft="1" view="pageBreakPreview" topLeftCell="A19" zoomScale="60" zoomScaleNormal="64" workbookViewId="0">
      <selection activeCell="A29" sqref="A29:XFD30"/>
    </sheetView>
  </sheetViews>
  <sheetFormatPr defaultColWidth="9.140625" defaultRowHeight="15.75" x14ac:dyDescent="0.4"/>
  <cols>
    <col min="1" max="1" width="40.28515625" style="44" customWidth="1"/>
    <col min="2" max="2" width="1.42578125" style="44" customWidth="1"/>
    <col min="3" max="3" width="26" style="44" customWidth="1"/>
    <col min="4" max="4" width="1.42578125" style="44" customWidth="1"/>
    <col min="5" max="5" width="27.42578125" style="44" customWidth="1"/>
    <col min="6" max="6" width="1.42578125" style="44" customWidth="1"/>
    <col min="7" max="7" width="32.28515625" style="44" customWidth="1"/>
    <col min="8" max="8" width="1.42578125" style="44" customWidth="1"/>
    <col min="9" max="9" width="32.5703125" style="44" bestFit="1" customWidth="1"/>
    <col min="10" max="10" width="1.42578125" style="44" customWidth="1"/>
    <col min="11" max="11" width="27.140625" style="44" customWidth="1"/>
    <col min="12" max="12" width="1.42578125" style="44" customWidth="1"/>
    <col min="13" max="13" width="29.5703125" style="44" customWidth="1"/>
    <col min="14" max="14" width="1.42578125" style="44" customWidth="1"/>
    <col min="15" max="15" width="32.140625" style="44" customWidth="1"/>
    <col min="16" max="16" width="1.42578125" style="44" customWidth="1"/>
    <col min="17" max="17" width="34.85546875" style="44" bestFit="1" customWidth="1"/>
    <col min="18" max="18" width="1.42578125" style="44" customWidth="1"/>
    <col min="19" max="19" width="0.28515625" style="44" customWidth="1"/>
    <col min="20" max="20" width="17.85546875" style="44" hidden="1" customWidth="1"/>
    <col min="21" max="21" width="17.7109375" style="44" hidden="1" customWidth="1"/>
    <col min="22" max="16384" width="9.140625" style="44"/>
  </cols>
  <sheetData>
    <row r="1" spans="1:18" ht="45" customHeight="1" x14ac:dyDescent="0.4">
      <c r="A1" s="163" t="str">
        <f>درآمد!A1</f>
        <v>صندوق سرمایه گذاری بخشی افق دماوند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8" ht="45" customHeight="1" x14ac:dyDescent="0.4">
      <c r="A2" s="163" t="str">
        <f>درآمد!A2</f>
        <v>صورت وضعیت درآمدها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22"/>
    </row>
    <row r="3" spans="1:18" ht="45" customHeight="1" x14ac:dyDescent="0.4">
      <c r="A3" s="163" t="str">
        <f>'2-1'!A3</f>
        <v>دوره یک ماهه منتهی به 31 خرداد 1405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22"/>
    </row>
    <row r="4" spans="1:18" ht="45" customHeight="1" x14ac:dyDescent="0.4"/>
    <row r="5" spans="1:18" ht="45" customHeight="1" x14ac:dyDescent="0.4">
      <c r="A5" s="155" t="s">
        <v>175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23"/>
    </row>
    <row r="6" spans="1:18" ht="45" customHeight="1" x14ac:dyDescent="0.85">
      <c r="A6" s="31"/>
      <c r="B6" s="31"/>
      <c r="C6" s="164" t="s">
        <v>72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23"/>
    </row>
    <row r="7" spans="1:18" ht="45" customHeight="1" thickBot="1" x14ac:dyDescent="0.9">
      <c r="A7" s="167" t="s">
        <v>48</v>
      </c>
      <c r="C7" s="139" t="str">
        <f>'2-1'!C7</f>
        <v>طی خرداد ماه</v>
      </c>
      <c r="D7" s="139"/>
      <c r="E7" s="139"/>
      <c r="F7" s="139"/>
      <c r="G7" s="139"/>
      <c r="H7" s="139"/>
      <c r="I7" s="139"/>
      <c r="J7" s="32"/>
      <c r="K7" s="139" t="str">
        <f>'2-1'!M7</f>
        <v>از ابتدای سال مالی تا پایان خرداد ماه</v>
      </c>
      <c r="L7" s="139"/>
      <c r="M7" s="139"/>
      <c r="N7" s="139"/>
      <c r="O7" s="139"/>
      <c r="P7" s="139"/>
      <c r="Q7" s="139"/>
      <c r="R7" s="124"/>
    </row>
    <row r="8" spans="1:18" ht="45" customHeight="1" thickBot="1" x14ac:dyDescent="0.7">
      <c r="A8" s="149"/>
      <c r="C8" s="33" t="s">
        <v>5</v>
      </c>
      <c r="D8" s="50"/>
      <c r="E8" s="33" t="s">
        <v>176</v>
      </c>
      <c r="F8" s="50"/>
      <c r="G8" s="33" t="s">
        <v>66</v>
      </c>
      <c r="H8" s="50"/>
      <c r="I8" s="33" t="s">
        <v>177</v>
      </c>
      <c r="J8" s="50"/>
      <c r="K8" s="33" t="s">
        <v>5</v>
      </c>
      <c r="L8" s="50"/>
      <c r="M8" s="33" t="s">
        <v>176</v>
      </c>
      <c r="N8" s="50"/>
      <c r="O8" s="33" t="s">
        <v>66</v>
      </c>
      <c r="P8" s="50"/>
      <c r="Q8" s="33" t="s">
        <v>177</v>
      </c>
      <c r="R8" s="125"/>
    </row>
    <row r="9" spans="1:18" ht="45" customHeight="1" x14ac:dyDescent="0.4">
      <c r="A9" s="35" t="s">
        <v>24</v>
      </c>
      <c r="C9" s="36">
        <v>18700000</v>
      </c>
      <c r="D9" s="36"/>
      <c r="E9" s="36">
        <v>224050489518</v>
      </c>
      <c r="F9" s="36"/>
      <c r="G9" s="36">
        <v>-193086813768</v>
      </c>
      <c r="H9" s="36"/>
      <c r="I9" s="36">
        <f>E9+G9</f>
        <v>30963675750</v>
      </c>
      <c r="J9" s="36"/>
      <c r="K9" s="128">
        <v>18700000</v>
      </c>
      <c r="L9" s="127"/>
      <c r="M9" s="128">
        <v>224050489518</v>
      </c>
      <c r="N9" s="127"/>
      <c r="O9" s="128">
        <v>-193086813768</v>
      </c>
      <c r="P9" s="36"/>
      <c r="Q9" s="36">
        <f>M9+O9</f>
        <v>30963675750</v>
      </c>
      <c r="R9" s="126"/>
    </row>
    <row r="10" spans="1:18" ht="45" customHeight="1" x14ac:dyDescent="0.4">
      <c r="A10" s="35" t="s">
        <v>16</v>
      </c>
      <c r="C10" s="36">
        <v>1125601</v>
      </c>
      <c r="D10" s="36"/>
      <c r="E10" s="36">
        <v>68393070510</v>
      </c>
      <c r="F10" s="36"/>
      <c r="G10" s="36">
        <v>-50397848114</v>
      </c>
      <c r="H10" s="36"/>
      <c r="I10" s="36">
        <f>E10+G10</f>
        <v>17995222396</v>
      </c>
      <c r="J10" s="36"/>
      <c r="K10" s="63">
        <v>1125601</v>
      </c>
      <c r="L10" s="127"/>
      <c r="M10" s="63">
        <v>68393070510</v>
      </c>
      <c r="N10" s="127"/>
      <c r="O10" s="63">
        <v>-50397848114</v>
      </c>
      <c r="P10" s="36"/>
      <c r="Q10" s="36">
        <f>M10+O10</f>
        <v>17995222396</v>
      </c>
      <c r="R10" s="126"/>
    </row>
    <row r="11" spans="1:18" ht="45" customHeight="1" x14ac:dyDescent="0.4">
      <c r="A11" s="35" t="s">
        <v>11</v>
      </c>
      <c r="C11" s="36">
        <v>10000000</v>
      </c>
      <c r="D11" s="36"/>
      <c r="E11" s="36">
        <v>27862941772</v>
      </c>
      <c r="F11" s="36"/>
      <c r="G11" s="36">
        <v>-23485786772</v>
      </c>
      <c r="H11" s="36"/>
      <c r="I11" s="36">
        <f t="shared" ref="I11:I18" si="0">E11+G11</f>
        <v>4377155000</v>
      </c>
      <c r="J11" s="36"/>
      <c r="K11" s="63">
        <v>10000000</v>
      </c>
      <c r="L11" s="127"/>
      <c r="M11" s="63">
        <v>27862941772</v>
      </c>
      <c r="N11" s="127"/>
      <c r="O11" s="63">
        <v>-23485786772</v>
      </c>
      <c r="P11" s="36"/>
      <c r="Q11" s="36">
        <f t="shared" ref="Q11:Q19" si="1">M11+O11</f>
        <v>4377155000</v>
      </c>
      <c r="R11" s="126"/>
    </row>
    <row r="12" spans="1:18" ht="45" customHeight="1" x14ac:dyDescent="0.4">
      <c r="A12" s="35" t="s">
        <v>100</v>
      </c>
      <c r="C12" s="36">
        <v>750000</v>
      </c>
      <c r="D12" s="36"/>
      <c r="E12" s="36">
        <v>8766705495</v>
      </c>
      <c r="F12" s="36"/>
      <c r="G12" s="36">
        <v>-6488129520</v>
      </c>
      <c r="H12" s="36"/>
      <c r="I12" s="36">
        <f t="shared" si="0"/>
        <v>2278575975</v>
      </c>
      <c r="J12" s="36"/>
      <c r="K12" s="63">
        <v>750000</v>
      </c>
      <c r="L12" s="127"/>
      <c r="M12" s="63">
        <v>8766705495</v>
      </c>
      <c r="N12" s="127"/>
      <c r="O12" s="63">
        <v>-6488129520</v>
      </c>
      <c r="P12" s="36"/>
      <c r="Q12" s="36">
        <f t="shared" si="1"/>
        <v>2278575975</v>
      </c>
      <c r="R12" s="126"/>
    </row>
    <row r="13" spans="1:18" ht="45" customHeight="1" x14ac:dyDescent="0.4">
      <c r="A13" s="35" t="s">
        <v>27</v>
      </c>
      <c r="C13" s="36">
        <v>800000</v>
      </c>
      <c r="D13" s="36"/>
      <c r="E13" s="36">
        <v>23616026050</v>
      </c>
      <c r="F13" s="36"/>
      <c r="G13" s="36">
        <v>-21256996216</v>
      </c>
      <c r="H13" s="36"/>
      <c r="I13" s="36">
        <f t="shared" si="0"/>
        <v>2359029834</v>
      </c>
      <c r="J13" s="36"/>
      <c r="K13" s="63">
        <v>800000</v>
      </c>
      <c r="L13" s="127"/>
      <c r="M13" s="63">
        <v>23616026050</v>
      </c>
      <c r="N13" s="127"/>
      <c r="O13" s="63">
        <v>-21256996216</v>
      </c>
      <c r="P13" s="36"/>
      <c r="Q13" s="36">
        <f t="shared" si="1"/>
        <v>2359029834</v>
      </c>
      <c r="R13" s="126"/>
    </row>
    <row r="14" spans="1:18" ht="45" customHeight="1" x14ac:dyDescent="0.4">
      <c r="A14" s="35" t="s">
        <v>13</v>
      </c>
      <c r="C14" s="36">
        <v>700000</v>
      </c>
      <c r="D14" s="36"/>
      <c r="E14" s="36">
        <v>7388442477</v>
      </c>
      <c r="F14" s="36"/>
      <c r="G14" s="36">
        <v>-5179378600</v>
      </c>
      <c r="H14" s="36"/>
      <c r="I14" s="36">
        <f t="shared" si="0"/>
        <v>2209063877</v>
      </c>
      <c r="J14" s="36"/>
      <c r="K14" s="63">
        <v>700000</v>
      </c>
      <c r="L14" s="127"/>
      <c r="M14" s="63">
        <v>7388442477</v>
      </c>
      <c r="N14" s="127"/>
      <c r="O14" s="63">
        <v>-5179378600</v>
      </c>
      <c r="P14" s="36"/>
      <c r="Q14" s="36">
        <f t="shared" si="1"/>
        <v>2209063877</v>
      </c>
      <c r="R14" s="126"/>
    </row>
    <row r="15" spans="1:18" ht="45" customHeight="1" x14ac:dyDescent="0.4">
      <c r="A15" s="35" t="s">
        <v>12</v>
      </c>
      <c r="C15" s="36">
        <v>7500000</v>
      </c>
      <c r="D15" s="36"/>
      <c r="E15" s="36">
        <v>98755672370</v>
      </c>
      <c r="F15" s="36"/>
      <c r="G15" s="36">
        <v>-96215142154</v>
      </c>
      <c r="H15" s="36"/>
      <c r="I15" s="36">
        <f t="shared" si="0"/>
        <v>2540530216</v>
      </c>
      <c r="J15" s="36"/>
      <c r="K15" s="63">
        <v>7500001</v>
      </c>
      <c r="L15" s="127"/>
      <c r="M15" s="63">
        <v>98755672371</v>
      </c>
      <c r="N15" s="127"/>
      <c r="O15" s="63">
        <v>-96215155085</v>
      </c>
      <c r="P15" s="36"/>
      <c r="Q15" s="36">
        <f t="shared" si="1"/>
        <v>2540517286</v>
      </c>
      <c r="R15" s="126"/>
    </row>
    <row r="16" spans="1:18" ht="45" customHeight="1" x14ac:dyDescent="0.4">
      <c r="A16" s="35" t="s">
        <v>155</v>
      </c>
      <c r="C16" s="36">
        <v>219000</v>
      </c>
      <c r="D16" s="36"/>
      <c r="E16" s="36">
        <v>6779982620</v>
      </c>
      <c r="F16" s="36"/>
      <c r="G16" s="36">
        <v>-5243648540</v>
      </c>
      <c r="H16" s="36"/>
      <c r="I16" s="36">
        <f t="shared" si="0"/>
        <v>1536334080</v>
      </c>
      <c r="J16" s="36"/>
      <c r="K16" s="63">
        <v>219000</v>
      </c>
      <c r="L16" s="127"/>
      <c r="M16" s="63">
        <v>6779982620</v>
      </c>
      <c r="N16" s="127"/>
      <c r="O16" s="63">
        <v>-5243648540</v>
      </c>
      <c r="P16" s="36"/>
      <c r="Q16" s="36">
        <f t="shared" si="1"/>
        <v>1536334080</v>
      </c>
      <c r="R16" s="126"/>
    </row>
    <row r="17" spans="1:21" ht="45" customHeight="1" x14ac:dyDescent="0.4">
      <c r="A17" s="35" t="s">
        <v>96</v>
      </c>
      <c r="C17" s="36">
        <v>75000</v>
      </c>
      <c r="D17" s="36"/>
      <c r="E17" s="36">
        <v>4129083604</v>
      </c>
      <c r="F17" s="36"/>
      <c r="G17" s="36">
        <v>-3647914980</v>
      </c>
      <c r="H17" s="36"/>
      <c r="I17" s="36">
        <f t="shared" si="0"/>
        <v>481168624</v>
      </c>
      <c r="J17" s="36"/>
      <c r="K17" s="63">
        <v>75000</v>
      </c>
      <c r="L17" s="127"/>
      <c r="M17" s="63">
        <v>4129083604</v>
      </c>
      <c r="N17" s="127"/>
      <c r="O17" s="63">
        <v>-3647914980</v>
      </c>
      <c r="P17" s="36"/>
      <c r="Q17" s="36">
        <f t="shared" si="1"/>
        <v>481168624</v>
      </c>
      <c r="R17" s="126"/>
    </row>
    <row r="18" spans="1:21" ht="45" customHeight="1" x14ac:dyDescent="0.4">
      <c r="A18" s="35" t="s">
        <v>157</v>
      </c>
      <c r="C18" s="36">
        <v>400000</v>
      </c>
      <c r="D18" s="36"/>
      <c r="E18" s="36">
        <v>1875787214</v>
      </c>
      <c r="F18" s="36"/>
      <c r="G18" s="36">
        <v>-1422906585</v>
      </c>
      <c r="H18" s="36"/>
      <c r="I18" s="36">
        <f t="shared" si="0"/>
        <v>452880629</v>
      </c>
      <c r="J18" s="36"/>
      <c r="K18" s="63">
        <v>400000</v>
      </c>
      <c r="L18" s="127"/>
      <c r="M18" s="63">
        <v>1875787214</v>
      </c>
      <c r="N18" s="127"/>
      <c r="O18" s="63">
        <v>-1422906585</v>
      </c>
      <c r="P18" s="36"/>
      <c r="Q18" s="36">
        <f t="shared" si="1"/>
        <v>452880629</v>
      </c>
      <c r="R18" s="126"/>
    </row>
    <row r="19" spans="1:21" ht="45" customHeight="1" thickBot="1" x14ac:dyDescent="0.45">
      <c r="A19" s="35" t="s">
        <v>18</v>
      </c>
      <c r="C19" s="38">
        <v>0</v>
      </c>
      <c r="D19" s="36"/>
      <c r="E19" s="38">
        <v>0</v>
      </c>
      <c r="F19" s="36"/>
      <c r="G19" s="38">
        <v>0</v>
      </c>
      <c r="H19" s="36"/>
      <c r="I19" s="38">
        <f t="shared" ref="I19" si="2">E19+G19</f>
        <v>0</v>
      </c>
      <c r="J19" s="36"/>
      <c r="K19" s="63">
        <v>1</v>
      </c>
      <c r="L19" s="127"/>
      <c r="M19" s="63">
        <v>1</v>
      </c>
      <c r="N19" s="127"/>
      <c r="O19" s="63">
        <v>-10041</v>
      </c>
      <c r="P19" s="36"/>
      <c r="Q19" s="36">
        <f t="shared" si="1"/>
        <v>-10040</v>
      </c>
      <c r="R19" s="126"/>
    </row>
    <row r="20" spans="1:21" ht="45" customHeight="1" thickBot="1" x14ac:dyDescent="0.45">
      <c r="A20" s="39"/>
      <c r="B20" s="53"/>
      <c r="C20" s="43">
        <f>SUM(C9:C19)</f>
        <v>40269601</v>
      </c>
      <c r="D20" s="42"/>
      <c r="E20" s="43">
        <f>SUM(E9:E19)</f>
        <v>471618201630</v>
      </c>
      <c r="F20" s="42"/>
      <c r="G20" s="43">
        <f>SUM(G9:G19)</f>
        <v>-406424565249</v>
      </c>
      <c r="H20" s="42"/>
      <c r="I20" s="43">
        <f>SUM(I9:I19)</f>
        <v>65193636381</v>
      </c>
      <c r="J20" s="42"/>
      <c r="K20" s="43">
        <f>SUM(K9:K19)</f>
        <v>40269603</v>
      </c>
      <c r="L20" s="42"/>
      <c r="M20" s="43">
        <f>SUM(M9:M19)</f>
        <v>471618201632</v>
      </c>
      <c r="N20" s="42"/>
      <c r="O20" s="43">
        <f>SUM(O9:O19)</f>
        <v>-406424588221</v>
      </c>
      <c r="P20" s="42"/>
      <c r="Q20" s="43">
        <f>SUM(Q9:Q19)</f>
        <v>65193613411</v>
      </c>
      <c r="R20" s="126"/>
      <c r="T20" s="36">
        <v>65193613411</v>
      </c>
      <c r="U20" s="36">
        <v>65193636381</v>
      </c>
    </row>
    <row r="21" spans="1:21" ht="40.5" customHeight="1" thickTop="1" x14ac:dyDescent="0.4">
      <c r="A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26"/>
      <c r="T21" s="36">
        <f>T20-Q20</f>
        <v>0</v>
      </c>
      <c r="U21" s="36">
        <f>U20-I20</f>
        <v>0</v>
      </c>
    </row>
    <row r="22" spans="1:21" ht="38.450000000000003" customHeight="1" x14ac:dyDescent="0.4">
      <c r="A22" s="155" t="s">
        <v>178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</row>
    <row r="23" spans="1:21" ht="38.450000000000003" customHeight="1" x14ac:dyDescent="0.85">
      <c r="A23" s="31"/>
      <c r="B23" s="31"/>
      <c r="C23" s="164" t="s">
        <v>72</v>
      </c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</row>
    <row r="24" spans="1:21" ht="38.450000000000003" customHeight="1" thickBot="1" x14ac:dyDescent="0.9">
      <c r="A24" s="167" t="s">
        <v>48</v>
      </c>
      <c r="C24" s="139" t="str">
        <f>C7</f>
        <v>طی خرداد ماه</v>
      </c>
      <c r="D24" s="139"/>
      <c r="E24" s="139"/>
      <c r="F24" s="139"/>
      <c r="G24" s="139"/>
      <c r="H24" s="139"/>
      <c r="I24" s="139"/>
      <c r="J24" s="32"/>
      <c r="K24" s="139" t="str">
        <f>K7</f>
        <v>از ابتدای سال مالی تا پایان خرداد ماه</v>
      </c>
      <c r="L24" s="139"/>
      <c r="M24" s="139"/>
      <c r="N24" s="139"/>
      <c r="O24" s="139"/>
      <c r="P24" s="139"/>
      <c r="Q24" s="139"/>
    </row>
    <row r="25" spans="1:21" ht="38.450000000000003" customHeight="1" thickBot="1" x14ac:dyDescent="0.7">
      <c r="A25" s="149"/>
      <c r="C25" s="33" t="s">
        <v>5</v>
      </c>
      <c r="D25" s="50"/>
      <c r="E25" s="33" t="s">
        <v>176</v>
      </c>
      <c r="F25" s="50"/>
      <c r="G25" s="33" t="s">
        <v>66</v>
      </c>
      <c r="H25" s="50"/>
      <c r="I25" s="33" t="s">
        <v>177</v>
      </c>
      <c r="J25" s="50"/>
      <c r="K25" s="33" t="s">
        <v>5</v>
      </c>
      <c r="L25" s="50"/>
      <c r="M25" s="33" t="s">
        <v>176</v>
      </c>
      <c r="N25" s="50"/>
      <c r="O25" s="33" t="s">
        <v>66</v>
      </c>
      <c r="P25" s="50"/>
      <c r="Q25" s="33" t="s">
        <v>177</v>
      </c>
    </row>
    <row r="26" spans="1:21" ht="39.6" customHeight="1" thickBot="1" x14ac:dyDescent="0.45">
      <c r="A26" s="35" t="s">
        <v>108</v>
      </c>
      <c r="B26" s="30"/>
      <c r="C26" s="129">
        <v>177100</v>
      </c>
      <c r="D26" s="127"/>
      <c r="E26" s="129">
        <v>177004226875</v>
      </c>
      <c r="F26" s="127"/>
      <c r="G26" s="129">
        <f>I26-E26</f>
        <v>-176918324033</v>
      </c>
      <c r="H26" s="36"/>
      <c r="I26" s="36">
        <v>85902842</v>
      </c>
      <c r="J26" s="36"/>
      <c r="K26" s="129">
        <v>203800</v>
      </c>
      <c r="L26" s="127"/>
      <c r="M26" s="129">
        <v>203689708750</v>
      </c>
      <c r="N26" s="127"/>
      <c r="O26" s="129">
        <v>-203701146250</v>
      </c>
      <c r="P26" s="36"/>
      <c r="Q26" s="36">
        <v>98853750</v>
      </c>
    </row>
    <row r="27" spans="1:21" ht="39.6" customHeight="1" thickBot="1" x14ac:dyDescent="0.45">
      <c r="A27" s="35"/>
      <c r="C27" s="43">
        <f>SUM(C26:C26)</f>
        <v>177100</v>
      </c>
      <c r="D27" s="42"/>
      <c r="E27" s="43">
        <f>SUM(E26:E26)</f>
        <v>177004226875</v>
      </c>
      <c r="F27" s="42"/>
      <c r="G27" s="43">
        <f>SUM(G26:G26)</f>
        <v>-176918324033</v>
      </c>
      <c r="H27" s="42"/>
      <c r="I27" s="43">
        <f>SUM(I26:I26)</f>
        <v>85902842</v>
      </c>
      <c r="J27" s="42"/>
      <c r="K27" s="43">
        <f>SUM(K26:K26)</f>
        <v>203800</v>
      </c>
      <c r="L27" s="42"/>
      <c r="M27" s="43">
        <f>SUM(M26:M26)</f>
        <v>203689708750</v>
      </c>
      <c r="N27" s="42"/>
      <c r="O27" s="43">
        <f>SUM(O26:O26)</f>
        <v>-203701146250</v>
      </c>
      <c r="P27" s="42"/>
      <c r="Q27" s="43">
        <f>SUM(Q26:Q26)</f>
        <v>98853750</v>
      </c>
    </row>
    <row r="28" spans="1:21" ht="16.5" thickTop="1" x14ac:dyDescent="0.4"/>
    <row r="29" spans="1:21" ht="22.5" hidden="1" x14ac:dyDescent="0.4">
      <c r="C29" s="36"/>
      <c r="D29" s="36"/>
      <c r="E29" s="36"/>
      <c r="F29" s="36"/>
      <c r="G29" s="36"/>
      <c r="H29" s="36"/>
      <c r="I29" s="36">
        <v>85902842</v>
      </c>
      <c r="J29" s="36"/>
      <c r="K29" s="36"/>
      <c r="L29" s="36"/>
      <c r="M29" s="36"/>
      <c r="N29" s="36"/>
      <c r="O29" s="36"/>
      <c r="P29" s="36"/>
      <c r="Q29" s="36">
        <v>98853750</v>
      </c>
    </row>
    <row r="30" spans="1:21" ht="22.5" hidden="1" x14ac:dyDescent="0.4">
      <c r="C30" s="36"/>
      <c r="D30" s="36"/>
      <c r="E30" s="36"/>
      <c r="F30" s="36"/>
      <c r="G30" s="36"/>
      <c r="H30" s="36"/>
      <c r="I30" s="36">
        <f>I29-I27</f>
        <v>0</v>
      </c>
      <c r="J30" s="36"/>
      <c r="K30" s="36"/>
      <c r="L30" s="36"/>
      <c r="M30" s="36"/>
      <c r="N30" s="36"/>
      <c r="O30" s="36"/>
      <c r="P30" s="36"/>
      <c r="Q30" s="36">
        <f>Q29-Q27</f>
        <v>0</v>
      </c>
    </row>
    <row r="31" spans="1:21" ht="22.5" x14ac:dyDescent="0.4"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</sheetData>
  <mergeCells count="13">
    <mergeCell ref="A7:A8"/>
    <mergeCell ref="C7:I7"/>
    <mergeCell ref="K7:Q7"/>
    <mergeCell ref="A1:Q1"/>
    <mergeCell ref="A2:Q2"/>
    <mergeCell ref="A3:Q3"/>
    <mergeCell ref="A5:Q5"/>
    <mergeCell ref="C6:Q6"/>
    <mergeCell ref="A22:Q22"/>
    <mergeCell ref="C23:Q23"/>
    <mergeCell ref="A24:A25"/>
    <mergeCell ref="C24:I24"/>
    <mergeCell ref="K24:Q24"/>
  </mergeCells>
  <pageMargins left="0.7" right="0.7" top="0.75" bottom="0.75" header="0.3" footer="0.3"/>
  <pageSetup scale="3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0C65-1D23-4FD3-A977-3580FCF4354D}">
  <dimension ref="A1:X30"/>
  <sheetViews>
    <sheetView rightToLeft="1" tabSelected="1" view="pageBreakPreview" zoomScale="60" zoomScaleNormal="69" workbookViewId="0">
      <selection activeCell="A15" sqref="A15:XFD18"/>
    </sheetView>
  </sheetViews>
  <sheetFormatPr defaultRowHeight="12.75" x14ac:dyDescent="0.2"/>
  <cols>
    <col min="1" max="1" width="49.140625" bestFit="1" customWidth="1"/>
    <col min="2" max="2" width="1.42578125" customWidth="1"/>
    <col min="3" max="3" width="19.140625" customWidth="1"/>
    <col min="4" max="4" width="1.42578125" customWidth="1"/>
    <col min="5" max="5" width="19.5703125" customWidth="1"/>
    <col min="6" max="6" width="1.42578125" customWidth="1"/>
    <col min="7" max="7" width="20.28515625" customWidth="1"/>
    <col min="8" max="8" width="1.42578125" customWidth="1"/>
    <col min="9" max="9" width="21.140625" bestFit="1" customWidth="1"/>
    <col min="10" max="10" width="1.42578125" customWidth="1"/>
    <col min="11" max="11" width="17.5703125" customWidth="1"/>
    <col min="12" max="12" width="1.42578125" customWidth="1"/>
    <col min="13" max="13" width="20.5703125" customWidth="1"/>
    <col min="14" max="14" width="1.42578125" customWidth="1"/>
    <col min="15" max="15" width="21.28515625" customWidth="1"/>
    <col min="16" max="16" width="1.42578125" customWidth="1"/>
    <col min="17" max="17" width="21.140625" bestFit="1" customWidth="1"/>
    <col min="18" max="18" width="1.42578125" customWidth="1"/>
    <col min="19" max="19" width="12.140625" bestFit="1" customWidth="1"/>
    <col min="20" max="20" width="25.140625" bestFit="1" customWidth="1"/>
  </cols>
  <sheetData>
    <row r="1" spans="1:17" ht="42" customHeight="1" x14ac:dyDescent="0.2">
      <c r="A1" s="163" t="str">
        <f>[1]درآمد!A1</f>
        <v>صندوق سرمایه گذاری بخشی افق دماوند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 ht="42" customHeight="1" x14ac:dyDescent="0.2">
      <c r="A2" s="163" t="str">
        <f>[1]درآمد!A2</f>
        <v>صورت وضعیت درآمدها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spans="1:17" ht="42" customHeight="1" x14ac:dyDescent="0.2">
      <c r="A3" s="163" t="str">
        <f>'2-1'!A3</f>
        <v>دوره یک ماهه منتهی به 31 خرداد 1405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</row>
    <row r="4" spans="1:17" ht="42" customHeight="1" x14ac:dyDescent="0.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42" customHeight="1" x14ac:dyDescent="0.2">
      <c r="A5" s="155" t="s">
        <v>179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</row>
    <row r="6" spans="1:17" ht="42" customHeight="1" x14ac:dyDescent="0.85">
      <c r="A6" s="44"/>
      <c r="B6" s="44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</row>
    <row r="7" spans="1:17" ht="42" customHeight="1" thickBot="1" x14ac:dyDescent="0.9">
      <c r="A7" s="44"/>
      <c r="B7" s="44"/>
      <c r="C7" s="139" t="str">
        <f>'2-1'!C7</f>
        <v>طی خرداد ماه</v>
      </c>
      <c r="D7" s="139"/>
      <c r="E7" s="139"/>
      <c r="F7" s="139"/>
      <c r="G7" s="139"/>
      <c r="H7" s="139"/>
      <c r="I7" s="139"/>
      <c r="J7" s="32"/>
      <c r="K7" s="139" t="str">
        <f>'2-1'!M7</f>
        <v>از ابتدای سال مالی تا پایان خرداد ماه</v>
      </c>
      <c r="L7" s="139"/>
      <c r="M7" s="139"/>
      <c r="N7" s="139"/>
      <c r="O7" s="139"/>
      <c r="P7" s="139"/>
      <c r="Q7" s="139"/>
    </row>
    <row r="8" spans="1:17" ht="42" customHeight="1" thickBot="1" x14ac:dyDescent="0.7">
      <c r="A8" s="33" t="s">
        <v>73</v>
      </c>
      <c r="B8" s="50"/>
      <c r="C8" s="33" t="s">
        <v>5</v>
      </c>
      <c r="D8" s="50"/>
      <c r="E8" s="33" t="s">
        <v>180</v>
      </c>
      <c r="F8" s="50"/>
      <c r="G8" s="33" t="s">
        <v>181</v>
      </c>
      <c r="H8" s="50"/>
      <c r="I8" s="33" t="s">
        <v>182</v>
      </c>
      <c r="J8" s="50"/>
      <c r="K8" s="33" t="s">
        <v>5</v>
      </c>
      <c r="L8" s="50"/>
      <c r="M8" s="33" t="s">
        <v>180</v>
      </c>
      <c r="N8" s="50"/>
      <c r="O8" s="33" t="s">
        <v>181</v>
      </c>
      <c r="P8" s="50"/>
      <c r="Q8" s="33" t="s">
        <v>182</v>
      </c>
    </row>
    <row r="9" spans="1:17" ht="42" customHeight="1" x14ac:dyDescent="0.55000000000000004">
      <c r="A9" s="35" t="s">
        <v>183</v>
      </c>
      <c r="B9" s="44"/>
      <c r="C9" s="36">
        <v>0</v>
      </c>
      <c r="D9" s="36"/>
      <c r="E9" s="36">
        <v>0</v>
      </c>
      <c r="F9" s="36"/>
      <c r="G9" s="36">
        <v>0</v>
      </c>
      <c r="H9" s="36"/>
      <c r="I9" s="36">
        <v>0</v>
      </c>
      <c r="J9" s="36"/>
      <c r="K9" s="36">
        <v>704000</v>
      </c>
      <c r="L9" s="36"/>
      <c r="M9" s="36">
        <v>-3520000</v>
      </c>
      <c r="N9" s="36"/>
      <c r="O9" s="36">
        <v>-35200000</v>
      </c>
      <c r="P9" s="114"/>
      <c r="Q9" s="36">
        <v>860979948</v>
      </c>
    </row>
    <row r="10" spans="1:17" ht="42" customHeight="1" x14ac:dyDescent="0.55000000000000004">
      <c r="A10" s="35" t="s">
        <v>184</v>
      </c>
      <c r="B10" s="44"/>
      <c r="C10" s="36">
        <v>40000000</v>
      </c>
      <c r="D10" s="36"/>
      <c r="E10" s="36">
        <v>-11700</v>
      </c>
      <c r="F10" s="36"/>
      <c r="G10" s="36">
        <v>0</v>
      </c>
      <c r="H10" s="36"/>
      <c r="I10" s="36">
        <v>610784507</v>
      </c>
      <c r="J10" s="36"/>
      <c r="K10" s="36">
        <v>40000000</v>
      </c>
      <c r="L10" s="36"/>
      <c r="M10" s="36">
        <v>-11700</v>
      </c>
      <c r="N10" s="36"/>
      <c r="O10" s="36">
        <v>0</v>
      </c>
      <c r="P10" s="114"/>
      <c r="Q10" s="36">
        <v>610784507</v>
      </c>
    </row>
    <row r="11" spans="1:17" ht="42" customHeight="1" x14ac:dyDescent="0.55000000000000004">
      <c r="A11" s="35" t="s">
        <v>174</v>
      </c>
      <c r="B11" s="44"/>
      <c r="C11" s="36">
        <v>6652000</v>
      </c>
      <c r="D11" s="36"/>
      <c r="E11" s="36">
        <v>-17979576</v>
      </c>
      <c r="F11" s="36"/>
      <c r="G11" s="36">
        <v>0</v>
      </c>
      <c r="H11" s="36"/>
      <c r="I11" s="36">
        <v>120732330</v>
      </c>
      <c r="J11" s="36"/>
      <c r="K11" s="36">
        <v>6652000</v>
      </c>
      <c r="L11" s="36"/>
      <c r="M11" s="36">
        <v>-17979576</v>
      </c>
      <c r="N11" s="36"/>
      <c r="O11" s="36">
        <v>0</v>
      </c>
      <c r="P11" s="114"/>
      <c r="Q11" s="36">
        <v>120732330</v>
      </c>
    </row>
    <row r="12" spans="1:17" ht="42" customHeight="1" thickBot="1" x14ac:dyDescent="0.6">
      <c r="A12" s="35" t="s">
        <v>185</v>
      </c>
      <c r="B12" s="44"/>
      <c r="C12" s="38">
        <v>1000000</v>
      </c>
      <c r="D12" s="36"/>
      <c r="E12" s="38">
        <v>-1392186</v>
      </c>
      <c r="F12" s="36"/>
      <c r="G12" s="38">
        <v>0</v>
      </c>
      <c r="H12" s="36"/>
      <c r="I12" s="38">
        <v>25012631</v>
      </c>
      <c r="J12" s="36"/>
      <c r="K12" s="38">
        <v>1000000</v>
      </c>
      <c r="L12" s="36"/>
      <c r="M12" s="38">
        <v>-1392186</v>
      </c>
      <c r="N12" s="36"/>
      <c r="O12" s="38">
        <v>0</v>
      </c>
      <c r="P12" s="114"/>
      <c r="Q12" s="38">
        <v>25012631</v>
      </c>
    </row>
    <row r="13" spans="1:17" ht="42" customHeight="1" thickBot="1" x14ac:dyDescent="0.65">
      <c r="A13" s="35"/>
      <c r="B13" s="44"/>
      <c r="C13" s="43">
        <f>SUM(C9:C12)</f>
        <v>47652000</v>
      </c>
      <c r="D13" s="42"/>
      <c r="E13" s="43">
        <f>SUM(E9:E12)</f>
        <v>-19383462</v>
      </c>
      <c r="F13" s="42"/>
      <c r="G13" s="43">
        <f>SUM(G9:G12)</f>
        <v>0</v>
      </c>
      <c r="H13" s="42"/>
      <c r="I13" s="43">
        <f>SUM(I9:I12)</f>
        <v>756529468</v>
      </c>
      <c r="J13" s="42"/>
      <c r="K13" s="43">
        <f>SUM(K9:K12)</f>
        <v>48356000</v>
      </c>
      <c r="L13" s="42"/>
      <c r="M13" s="43">
        <f>SUM(M9:M12)</f>
        <v>-22903462</v>
      </c>
      <c r="N13" s="42"/>
      <c r="O13" s="43">
        <f>SUM(O9:O12)</f>
        <v>-35200000</v>
      </c>
      <c r="P13" s="132"/>
      <c r="Q13" s="43">
        <f>SUM(Q9:Q12)</f>
        <v>1617509416</v>
      </c>
    </row>
    <row r="14" spans="1:17" ht="23.25" thickTop="1" x14ac:dyDescent="0.55000000000000004">
      <c r="A14" s="35"/>
      <c r="B14" s="44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114"/>
      <c r="Q14" s="36"/>
    </row>
    <row r="15" spans="1:17" ht="22.5" hidden="1" x14ac:dyDescent="0.55000000000000004">
      <c r="A15" s="35"/>
      <c r="B15" s="44"/>
      <c r="C15" s="36"/>
      <c r="D15" s="36"/>
      <c r="E15" s="36">
        <v>-4773886</v>
      </c>
      <c r="F15" s="36"/>
      <c r="G15" s="36"/>
      <c r="H15" s="36"/>
      <c r="I15" s="36">
        <v>756529468</v>
      </c>
      <c r="J15" s="36"/>
      <c r="K15" s="36"/>
      <c r="L15" s="36"/>
      <c r="M15" s="36">
        <v>-4773886</v>
      </c>
      <c r="N15" s="36"/>
      <c r="O15" s="36">
        <v>-35200000</v>
      </c>
      <c r="P15" s="114"/>
      <c r="Q15" s="36">
        <v>1617509416</v>
      </c>
    </row>
    <row r="16" spans="1:17" ht="22.5" hidden="1" x14ac:dyDescent="0.55000000000000004">
      <c r="A16" s="35"/>
      <c r="B16" s="44"/>
      <c r="C16" s="36"/>
      <c r="D16" s="36"/>
      <c r="E16" s="36">
        <v>-14609576</v>
      </c>
      <c r="F16" s="36"/>
      <c r="G16" s="36"/>
      <c r="H16" s="36"/>
      <c r="I16" s="36">
        <f>I15-I13</f>
        <v>0</v>
      </c>
      <c r="J16" s="36"/>
      <c r="K16" s="36"/>
      <c r="L16" s="36"/>
      <c r="M16" s="36">
        <v>-18129576</v>
      </c>
      <c r="N16" s="36"/>
      <c r="O16" s="36">
        <f>O15-O13</f>
        <v>0</v>
      </c>
      <c r="P16" s="114"/>
      <c r="Q16" s="36">
        <f>Q15-Q13</f>
        <v>0</v>
      </c>
    </row>
    <row r="17" spans="1:24" ht="22.5" hidden="1" x14ac:dyDescent="0.55000000000000004">
      <c r="A17" s="35"/>
      <c r="B17" s="44"/>
      <c r="C17" s="36"/>
      <c r="D17" s="36"/>
      <c r="E17" s="36">
        <f>SUM(E15:E16)</f>
        <v>-19383462</v>
      </c>
      <c r="F17" s="36"/>
      <c r="G17" s="36"/>
      <c r="H17" s="36"/>
      <c r="I17" s="36"/>
      <c r="J17" s="36"/>
      <c r="K17" s="36"/>
      <c r="L17" s="36"/>
      <c r="M17" s="36">
        <f>SUM(M15:M16)</f>
        <v>-22903462</v>
      </c>
      <c r="N17" s="36"/>
      <c r="O17" s="36"/>
      <c r="P17" s="114"/>
      <c r="Q17" s="36"/>
    </row>
    <row r="18" spans="1:24" ht="22.5" hidden="1" x14ac:dyDescent="0.55000000000000004">
      <c r="A18" s="35"/>
      <c r="B18" s="44"/>
      <c r="C18" s="36"/>
      <c r="D18" s="36"/>
      <c r="E18" s="36">
        <f>E17-E13</f>
        <v>0</v>
      </c>
      <c r="F18" s="36"/>
      <c r="G18" s="36"/>
      <c r="H18" s="36"/>
      <c r="I18" s="36"/>
      <c r="J18" s="36"/>
      <c r="K18" s="36"/>
      <c r="L18" s="36"/>
      <c r="M18" s="36">
        <f>M17-M13</f>
        <v>0</v>
      </c>
      <c r="N18" s="36"/>
      <c r="O18" s="36"/>
      <c r="P18" s="114"/>
      <c r="Q18" s="36"/>
    </row>
    <row r="19" spans="1:24" ht="22.5" x14ac:dyDescent="0.55000000000000004">
      <c r="A19" s="35"/>
      <c r="B19" s="44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114"/>
      <c r="Q19" s="36"/>
    </row>
    <row r="20" spans="1:24" ht="22.5" x14ac:dyDescent="0.55000000000000004">
      <c r="A20" s="35"/>
      <c r="B20" s="4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114"/>
      <c r="Q20" s="36"/>
    </row>
    <row r="21" spans="1:24" ht="22.5" x14ac:dyDescent="0.55000000000000004">
      <c r="A21" s="35"/>
      <c r="B21" s="4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114"/>
      <c r="Q21" s="36"/>
    </row>
    <row r="22" spans="1:24" ht="22.5" x14ac:dyDescent="0.55000000000000004">
      <c r="A22" s="35"/>
      <c r="B22" s="4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114"/>
      <c r="Q22" s="36"/>
    </row>
    <row r="23" spans="1:24" ht="22.5" x14ac:dyDescent="0.55000000000000004">
      <c r="A23" s="35"/>
      <c r="B23" s="4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114"/>
      <c r="Q23" s="36"/>
    </row>
    <row r="24" spans="1:24" ht="22.5" x14ac:dyDescent="0.55000000000000004">
      <c r="A24" s="35"/>
      <c r="B24" s="4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114"/>
      <c r="Q24" s="36"/>
    </row>
    <row r="25" spans="1:24" ht="22.5" x14ac:dyDescent="0.55000000000000004">
      <c r="A25" s="35"/>
      <c r="B25" s="44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114"/>
      <c r="Q25" s="36"/>
    </row>
    <row r="26" spans="1:24" ht="22.5" x14ac:dyDescent="0.55000000000000004">
      <c r="A26" s="35"/>
      <c r="B26" s="44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114"/>
      <c r="Q26" s="36"/>
    </row>
    <row r="27" spans="1:24" ht="22.5" x14ac:dyDescent="0.55000000000000004">
      <c r="A27" s="35"/>
      <c r="B27" s="4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114"/>
      <c r="Q27" s="36"/>
      <c r="V27" s="131"/>
      <c r="X27" s="131"/>
    </row>
    <row r="28" spans="1:24" ht="22.5" x14ac:dyDescent="0.55000000000000004">
      <c r="A28" s="35"/>
      <c r="B28" s="44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114"/>
      <c r="Q28" s="36"/>
      <c r="V28" s="131"/>
      <c r="X28" s="131"/>
    </row>
    <row r="29" spans="1:24" x14ac:dyDescent="0.2">
      <c r="V29" s="131"/>
      <c r="X29" s="131"/>
    </row>
    <row r="30" spans="1:24" x14ac:dyDescent="0.2">
      <c r="V30" s="131"/>
      <c r="X30" s="131"/>
    </row>
  </sheetData>
  <sortState xmlns:xlrd2="http://schemas.microsoft.com/office/spreadsheetml/2017/richdata2" ref="A9:Q12">
    <sortCondition descending="1" ref="Q9:Q12"/>
  </sortState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1"/>
  <sheetViews>
    <sheetView rightToLeft="1" view="pageBreakPreview" topLeftCell="A40" zoomScale="33" zoomScaleNormal="100" zoomScaleSheetLayoutView="33" workbookViewId="0">
      <selection activeCell="A58" sqref="A58:XFD60"/>
    </sheetView>
  </sheetViews>
  <sheetFormatPr defaultRowHeight="12.75" x14ac:dyDescent="0.2"/>
  <cols>
    <col min="1" max="1" width="51.28515625" style="30" customWidth="1"/>
    <col min="2" max="2" width="1.42578125" style="30" customWidth="1"/>
    <col min="3" max="3" width="52" style="30" customWidth="1"/>
    <col min="4" max="4" width="1.42578125" style="30" customWidth="1"/>
    <col min="5" max="5" width="44.140625" style="30" customWidth="1"/>
    <col min="6" max="6" width="1.42578125" style="30" customWidth="1"/>
    <col min="7" max="7" width="40" style="30" customWidth="1"/>
    <col min="8" max="8" width="1.42578125" style="30" customWidth="1"/>
    <col min="9" max="9" width="41.140625" style="30" customWidth="1"/>
    <col min="10" max="10" width="1.42578125" style="30" customWidth="1"/>
    <col min="11" max="11" width="44.7109375" style="30" customWidth="1"/>
    <col min="12" max="12" width="1.42578125" style="30" customWidth="1"/>
    <col min="13" max="13" width="44" style="30" customWidth="1"/>
    <col min="14" max="14" width="1.42578125" style="30" customWidth="1"/>
    <col min="15" max="15" width="43.42578125" style="30" customWidth="1"/>
    <col min="16" max="16" width="1.42578125" style="30" customWidth="1"/>
    <col min="17" max="17" width="41.42578125" style="30" customWidth="1"/>
    <col min="18" max="18" width="1.42578125" style="30" customWidth="1"/>
    <col min="19" max="19" width="42" style="30" customWidth="1"/>
    <col min="20" max="20" width="1.42578125" style="30" customWidth="1"/>
    <col min="21" max="21" width="39.5703125" style="30" bestFit="1" customWidth="1"/>
    <col min="22" max="22" width="1.42578125" style="30" customWidth="1"/>
    <col min="23" max="23" width="38.28515625" style="30" customWidth="1"/>
    <col min="24" max="24" width="1.42578125" customWidth="1"/>
    <col min="25" max="25" width="34.42578125" customWidth="1"/>
    <col min="26" max="26" width="1.28515625" customWidth="1"/>
    <col min="27" max="27" width="30.42578125" style="5" hidden="1" customWidth="1"/>
  </cols>
  <sheetData>
    <row r="1" spans="1:27" ht="40.5" customHeight="1" x14ac:dyDescent="0.2">
      <c r="A1" s="144" t="s">
        <v>141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</row>
    <row r="2" spans="1:27" ht="40.5" customHeight="1" x14ac:dyDescent="0.2">
      <c r="A2" s="144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7" ht="40.5" customHeight="1" x14ac:dyDescent="0.2">
      <c r="A3" s="144" t="s">
        <v>145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7" ht="40.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9"/>
      <c r="Y4" s="9"/>
    </row>
    <row r="5" spans="1:27" ht="40.5" customHeight="1" x14ac:dyDescent="0.2">
      <c r="A5" s="138" t="s">
        <v>70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</row>
    <row r="6" spans="1:27" ht="40.5" customHeight="1" x14ac:dyDescent="0.2">
      <c r="A6" s="138" t="s">
        <v>71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</row>
    <row r="7" spans="1:27" ht="40.5" customHeight="1" x14ac:dyDescent="0.85">
      <c r="A7" s="64"/>
      <c r="B7" s="64"/>
      <c r="C7" s="143" t="s">
        <v>72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</row>
    <row r="8" spans="1:27" ht="40.5" customHeight="1" thickBot="1" x14ac:dyDescent="0.9">
      <c r="C8" s="139" t="s">
        <v>143</v>
      </c>
      <c r="D8" s="139"/>
      <c r="E8" s="139"/>
      <c r="F8" s="139"/>
      <c r="G8" s="139"/>
      <c r="H8" s="68"/>
      <c r="I8" s="139" t="s">
        <v>1</v>
      </c>
      <c r="J8" s="139"/>
      <c r="K8" s="139"/>
      <c r="L8" s="139"/>
      <c r="M8" s="139"/>
      <c r="N8" s="139"/>
      <c r="O8" s="139"/>
      <c r="P8" s="68"/>
      <c r="Q8" s="140" t="s">
        <v>144</v>
      </c>
      <c r="R8" s="140"/>
      <c r="S8" s="140"/>
      <c r="T8" s="140"/>
      <c r="U8" s="140"/>
      <c r="V8" s="140"/>
      <c r="W8" s="140"/>
      <c r="X8" s="140"/>
      <c r="Y8" s="140"/>
    </row>
    <row r="9" spans="1:27" ht="40.5" customHeight="1" thickBot="1" x14ac:dyDescent="0.4">
      <c r="A9" s="141" t="s">
        <v>4</v>
      </c>
      <c r="B9" s="98"/>
      <c r="C9" s="141" t="s">
        <v>5</v>
      </c>
      <c r="D9" s="98"/>
      <c r="E9" s="141" t="s">
        <v>6</v>
      </c>
      <c r="F9" s="98"/>
      <c r="G9" s="141" t="s">
        <v>7</v>
      </c>
      <c r="H9" s="98"/>
      <c r="I9" s="142" t="s">
        <v>2</v>
      </c>
      <c r="J9" s="142"/>
      <c r="K9" s="142"/>
      <c r="L9" s="98"/>
      <c r="M9" s="142" t="s">
        <v>3</v>
      </c>
      <c r="N9" s="142"/>
      <c r="O9" s="142"/>
      <c r="P9" s="98"/>
      <c r="Q9" s="141" t="s">
        <v>5</v>
      </c>
      <c r="R9" s="98"/>
      <c r="S9" s="141" t="s">
        <v>9</v>
      </c>
      <c r="T9" s="98"/>
      <c r="U9" s="141" t="s">
        <v>6</v>
      </c>
      <c r="V9" s="98"/>
      <c r="W9" s="141" t="s">
        <v>7</v>
      </c>
      <c r="X9" s="101"/>
      <c r="Y9" s="145" t="s">
        <v>10</v>
      </c>
    </row>
    <row r="10" spans="1:27" ht="40.5" customHeight="1" thickBot="1" x14ac:dyDescent="0.4">
      <c r="A10" s="142"/>
      <c r="B10" s="98"/>
      <c r="C10" s="142"/>
      <c r="D10" s="98"/>
      <c r="E10" s="142"/>
      <c r="F10" s="98"/>
      <c r="G10" s="142"/>
      <c r="H10" s="98"/>
      <c r="I10" s="100" t="s">
        <v>5</v>
      </c>
      <c r="J10" s="98"/>
      <c r="K10" s="100" t="s">
        <v>6</v>
      </c>
      <c r="L10" s="98"/>
      <c r="M10" s="100" t="s">
        <v>5</v>
      </c>
      <c r="N10" s="98"/>
      <c r="O10" s="100" t="s">
        <v>8</v>
      </c>
      <c r="P10" s="98"/>
      <c r="Q10" s="142"/>
      <c r="R10" s="98"/>
      <c r="S10" s="142"/>
      <c r="T10" s="98"/>
      <c r="U10" s="142"/>
      <c r="V10" s="98"/>
      <c r="W10" s="142"/>
      <c r="X10" s="101"/>
      <c r="Y10" s="146"/>
    </row>
    <row r="11" spans="1:27" ht="40.5" customHeight="1" x14ac:dyDescent="0.2">
      <c r="A11" s="90" t="s">
        <v>24</v>
      </c>
      <c r="B11" s="91"/>
      <c r="C11" s="92">
        <v>51198068</v>
      </c>
      <c r="D11" s="93"/>
      <c r="E11" s="92">
        <v>424158288398</v>
      </c>
      <c r="F11" s="93"/>
      <c r="G11" s="92">
        <v>320054533686</v>
      </c>
      <c r="H11" s="93"/>
      <c r="I11" s="92">
        <v>0</v>
      </c>
      <c r="J11" s="93"/>
      <c r="K11" s="92">
        <v>0</v>
      </c>
      <c r="L11" s="93"/>
      <c r="M11" s="92">
        <v>-18700000</v>
      </c>
      <c r="N11" s="93"/>
      <c r="O11" s="92">
        <v>-224050489518</v>
      </c>
      <c r="P11" s="93"/>
      <c r="Q11" s="92">
        <f>C11+I11+M11</f>
        <v>32498068</v>
      </c>
      <c r="R11" s="93"/>
      <c r="S11" s="92">
        <v>12560</v>
      </c>
      <c r="T11" s="93"/>
      <c r="U11" s="92">
        <v>269235255111</v>
      </c>
      <c r="V11" s="93"/>
      <c r="W11" s="92">
        <v>405020535655</v>
      </c>
      <c r="X11" s="94"/>
      <c r="Y11" s="95">
        <f>W11/$AA$11*100</f>
        <v>13.565824963290979</v>
      </c>
      <c r="AA11" s="118">
        <v>2985594586035</v>
      </c>
    </row>
    <row r="12" spans="1:27" ht="40.5" customHeight="1" x14ac:dyDescent="0.2">
      <c r="A12" s="96" t="s">
        <v>27</v>
      </c>
      <c r="B12" s="91"/>
      <c r="C12" s="97">
        <v>11329785</v>
      </c>
      <c r="D12" s="93"/>
      <c r="E12" s="97">
        <v>247031855953</v>
      </c>
      <c r="F12" s="93"/>
      <c r="G12" s="97">
        <v>212556384341</v>
      </c>
      <c r="H12" s="93"/>
      <c r="I12" s="97">
        <v>0</v>
      </c>
      <c r="J12" s="93"/>
      <c r="K12" s="97">
        <v>0</v>
      </c>
      <c r="L12" s="93"/>
      <c r="M12" s="97">
        <v>-800000</v>
      </c>
      <c r="N12" s="93"/>
      <c r="O12" s="97">
        <v>-23616026050</v>
      </c>
      <c r="P12" s="93"/>
      <c r="Q12" s="97">
        <f>C12+I12+M12</f>
        <v>10529785</v>
      </c>
      <c r="R12" s="93"/>
      <c r="S12" s="97">
        <v>28950</v>
      </c>
      <c r="T12" s="93"/>
      <c r="U12" s="97">
        <v>229588851979</v>
      </c>
      <c r="V12" s="93"/>
      <c r="W12" s="97">
        <v>302480883608</v>
      </c>
      <c r="X12" s="94"/>
      <c r="Y12" s="95">
        <f>W12/$AA$11*100</f>
        <v>10.131344859172852</v>
      </c>
    </row>
    <row r="13" spans="1:27" ht="40.5" customHeight="1" x14ac:dyDescent="0.2">
      <c r="A13" s="96" t="s">
        <v>12</v>
      </c>
      <c r="B13" s="91"/>
      <c r="C13" s="97">
        <v>23692687</v>
      </c>
      <c r="D13" s="93"/>
      <c r="E13" s="97">
        <v>175601836021</v>
      </c>
      <c r="F13" s="93"/>
      <c r="G13" s="97">
        <v>214463450771</v>
      </c>
      <c r="H13" s="93"/>
      <c r="I13" s="97">
        <v>0</v>
      </c>
      <c r="J13" s="93"/>
      <c r="K13" s="97">
        <v>0</v>
      </c>
      <c r="L13" s="93"/>
      <c r="M13" s="97">
        <v>-7500000</v>
      </c>
      <c r="N13" s="93"/>
      <c r="O13" s="97">
        <v>-98755672370</v>
      </c>
      <c r="P13" s="93"/>
      <c r="Q13" s="97">
        <f t="shared" ref="Q13:Q53" si="0">C13+I13+M13</f>
        <v>16192687</v>
      </c>
      <c r="R13" s="93"/>
      <c r="S13" s="97">
        <v>12920</v>
      </c>
      <c r="T13" s="93"/>
      <c r="U13" s="97">
        <v>120014482426</v>
      </c>
      <c r="V13" s="93"/>
      <c r="W13" s="97">
        <v>207592326481</v>
      </c>
      <c r="X13" s="94"/>
      <c r="Y13" s="95">
        <f t="shared" ref="Y13:Y55" si="1">W13/$AA$11*100</f>
        <v>6.9531317966613697</v>
      </c>
    </row>
    <row r="14" spans="1:27" ht="40.5" customHeight="1" x14ac:dyDescent="0.2">
      <c r="A14" s="96" t="s">
        <v>149</v>
      </c>
      <c r="B14" s="91"/>
      <c r="C14" s="97">
        <v>0</v>
      </c>
      <c r="D14" s="93"/>
      <c r="E14" s="97">
        <v>0</v>
      </c>
      <c r="F14" s="93"/>
      <c r="G14" s="97">
        <v>0</v>
      </c>
      <c r="H14" s="93"/>
      <c r="I14" s="97">
        <v>8400000</v>
      </c>
      <c r="J14" s="93"/>
      <c r="K14" s="97">
        <v>160352042162</v>
      </c>
      <c r="L14" s="93"/>
      <c r="M14" s="97">
        <v>0</v>
      </c>
      <c r="N14" s="93"/>
      <c r="O14" s="97">
        <v>0</v>
      </c>
      <c r="P14" s="93"/>
      <c r="Q14" s="97">
        <f t="shared" si="0"/>
        <v>8400000</v>
      </c>
      <c r="R14" s="93"/>
      <c r="S14" s="97">
        <v>22070</v>
      </c>
      <c r="T14" s="93"/>
      <c r="U14" s="97">
        <v>160352042162</v>
      </c>
      <c r="V14" s="93"/>
      <c r="W14" s="97">
        <v>183954950760</v>
      </c>
      <c r="X14" s="94"/>
      <c r="Y14" s="95">
        <f t="shared" si="1"/>
        <v>6.1614176157888938</v>
      </c>
    </row>
    <row r="15" spans="1:27" ht="40.5" customHeight="1" x14ac:dyDescent="0.2">
      <c r="A15" s="96" t="s">
        <v>16</v>
      </c>
      <c r="B15" s="91"/>
      <c r="C15" s="97">
        <v>3856206</v>
      </c>
      <c r="D15" s="93"/>
      <c r="E15" s="97">
        <v>115994895440</v>
      </c>
      <c r="F15" s="93"/>
      <c r="G15" s="97">
        <v>122138609081</v>
      </c>
      <c r="H15" s="93"/>
      <c r="I15" s="97">
        <v>0</v>
      </c>
      <c r="J15" s="93"/>
      <c r="K15" s="97">
        <v>0</v>
      </c>
      <c r="L15" s="93"/>
      <c r="M15" s="97">
        <v>-1125601</v>
      </c>
      <c r="N15" s="93"/>
      <c r="O15" s="97">
        <v>-68393070510</v>
      </c>
      <c r="P15" s="93"/>
      <c r="Q15" s="97">
        <f t="shared" si="0"/>
        <v>2730605</v>
      </c>
      <c r="R15" s="93"/>
      <c r="S15" s="97">
        <v>58650</v>
      </c>
      <c r="T15" s="93"/>
      <c r="U15" s="97">
        <v>82136753441</v>
      </c>
      <c r="V15" s="93"/>
      <c r="W15" s="97">
        <v>158912023879</v>
      </c>
      <c r="X15" s="94"/>
      <c r="Y15" s="95">
        <f t="shared" si="1"/>
        <v>5.3226256713588871</v>
      </c>
    </row>
    <row r="16" spans="1:27" ht="40.5" customHeight="1" x14ac:dyDescent="0.2">
      <c r="A16" s="96" t="s">
        <v>22</v>
      </c>
      <c r="B16" s="91"/>
      <c r="C16" s="97">
        <v>6026569</v>
      </c>
      <c r="D16" s="93"/>
      <c r="E16" s="97">
        <v>106275159070</v>
      </c>
      <c r="F16" s="93"/>
      <c r="G16" s="97">
        <v>90752231441</v>
      </c>
      <c r="H16" s="93"/>
      <c r="I16" s="97">
        <v>0</v>
      </c>
      <c r="J16" s="93"/>
      <c r="K16" s="97">
        <v>0</v>
      </c>
      <c r="L16" s="93"/>
      <c r="M16" s="97">
        <v>0</v>
      </c>
      <c r="N16" s="93"/>
      <c r="O16" s="97">
        <v>0</v>
      </c>
      <c r="P16" s="93"/>
      <c r="Q16" s="97">
        <f t="shared" si="0"/>
        <v>6026569</v>
      </c>
      <c r="R16" s="93"/>
      <c r="S16" s="97">
        <v>25780</v>
      </c>
      <c r="T16" s="93"/>
      <c r="U16" s="97">
        <v>106275159070</v>
      </c>
      <c r="V16" s="93"/>
      <c r="W16" s="97">
        <v>154163977765</v>
      </c>
      <c r="X16" s="94"/>
      <c r="Y16" s="95">
        <f t="shared" si="1"/>
        <v>5.163593827711769</v>
      </c>
    </row>
    <row r="17" spans="1:25" ht="40.5" customHeight="1" x14ac:dyDescent="0.2">
      <c r="A17" s="96" t="s">
        <v>33</v>
      </c>
      <c r="B17" s="91"/>
      <c r="C17" s="97">
        <v>8932996</v>
      </c>
      <c r="D17" s="93"/>
      <c r="E17" s="97">
        <v>39899063941</v>
      </c>
      <c r="F17" s="93"/>
      <c r="G17" s="97">
        <v>51694521063</v>
      </c>
      <c r="H17" s="93"/>
      <c r="I17" s="97">
        <v>413674</v>
      </c>
      <c r="J17" s="93"/>
      <c r="K17" s="97">
        <v>3392800188</v>
      </c>
      <c r="L17" s="93"/>
      <c r="M17" s="97">
        <v>0</v>
      </c>
      <c r="N17" s="93"/>
      <c r="O17" s="97">
        <v>0</v>
      </c>
      <c r="P17" s="93"/>
      <c r="Q17" s="97">
        <f t="shared" si="0"/>
        <v>9346670</v>
      </c>
      <c r="R17" s="93"/>
      <c r="S17" s="97">
        <v>11390</v>
      </c>
      <c r="T17" s="93"/>
      <c r="U17" s="97">
        <v>43291864129</v>
      </c>
      <c r="V17" s="93"/>
      <c r="W17" s="97">
        <v>105635646543</v>
      </c>
      <c r="X17" s="94"/>
      <c r="Y17" s="95">
        <f t="shared" si="1"/>
        <v>3.5381778570039795</v>
      </c>
    </row>
    <row r="18" spans="1:25" ht="40.5" customHeight="1" x14ac:dyDescent="0.2">
      <c r="A18" s="96" t="s">
        <v>25</v>
      </c>
      <c r="B18" s="91"/>
      <c r="C18" s="97">
        <v>17812437</v>
      </c>
      <c r="D18" s="93"/>
      <c r="E18" s="97">
        <v>42239676858</v>
      </c>
      <c r="F18" s="93"/>
      <c r="G18" s="97">
        <v>49489291213</v>
      </c>
      <c r="H18" s="93"/>
      <c r="I18" s="97">
        <v>0</v>
      </c>
      <c r="J18" s="93"/>
      <c r="K18" s="97">
        <v>0</v>
      </c>
      <c r="L18" s="93"/>
      <c r="M18" s="97">
        <v>0</v>
      </c>
      <c r="N18" s="93"/>
      <c r="O18" s="97">
        <v>0</v>
      </c>
      <c r="P18" s="93"/>
      <c r="Q18" s="97">
        <f t="shared" si="0"/>
        <v>17812437</v>
      </c>
      <c r="R18" s="93"/>
      <c r="S18" s="97">
        <v>5520</v>
      </c>
      <c r="T18" s="93"/>
      <c r="U18" s="97">
        <v>42239676858</v>
      </c>
      <c r="V18" s="93"/>
      <c r="W18" s="97">
        <v>97564602678</v>
      </c>
      <c r="X18" s="94"/>
      <c r="Y18" s="95">
        <f t="shared" si="1"/>
        <v>3.2678449758166952</v>
      </c>
    </row>
    <row r="19" spans="1:25" ht="40.5" customHeight="1" x14ac:dyDescent="0.2">
      <c r="A19" s="96" t="s">
        <v>14</v>
      </c>
      <c r="B19" s="91"/>
      <c r="C19" s="97">
        <v>2300000</v>
      </c>
      <c r="D19" s="93"/>
      <c r="E19" s="97">
        <v>113695812831</v>
      </c>
      <c r="F19" s="93"/>
      <c r="G19" s="97">
        <v>59976767880</v>
      </c>
      <c r="H19" s="93"/>
      <c r="I19" s="97">
        <v>0</v>
      </c>
      <c r="J19" s="93"/>
      <c r="K19" s="97">
        <v>0</v>
      </c>
      <c r="L19" s="93"/>
      <c r="M19" s="97">
        <v>0</v>
      </c>
      <c r="N19" s="93"/>
      <c r="O19" s="97">
        <v>0</v>
      </c>
      <c r="P19" s="93"/>
      <c r="Q19" s="97">
        <f t="shared" si="0"/>
        <v>2300000</v>
      </c>
      <c r="R19" s="93"/>
      <c r="S19" s="97">
        <v>39250</v>
      </c>
      <c r="T19" s="93"/>
      <c r="U19" s="97">
        <v>113695812831</v>
      </c>
      <c r="V19" s="93"/>
      <c r="W19" s="97">
        <v>89577174250</v>
      </c>
      <c r="X19" s="94"/>
      <c r="Y19" s="95">
        <f t="shared" si="1"/>
        <v>3.0003127239375926</v>
      </c>
    </row>
    <row r="20" spans="1:25" ht="40.5" customHeight="1" x14ac:dyDescent="0.2">
      <c r="A20" s="96" t="s">
        <v>150</v>
      </c>
      <c r="B20" s="91"/>
      <c r="C20" s="97">
        <v>0</v>
      </c>
      <c r="D20" s="93"/>
      <c r="E20" s="97">
        <v>0</v>
      </c>
      <c r="F20" s="93"/>
      <c r="G20" s="97">
        <v>0</v>
      </c>
      <c r="H20" s="93"/>
      <c r="I20" s="97">
        <v>9839410</v>
      </c>
      <c r="J20" s="93"/>
      <c r="K20" s="97">
        <v>69139841617</v>
      </c>
      <c r="L20" s="93"/>
      <c r="M20" s="97">
        <v>0</v>
      </c>
      <c r="N20" s="93"/>
      <c r="O20" s="97">
        <v>0</v>
      </c>
      <c r="P20" s="93"/>
      <c r="Q20" s="97">
        <f t="shared" si="0"/>
        <v>9839410</v>
      </c>
      <c r="R20" s="93"/>
      <c r="S20" s="97">
        <v>9160</v>
      </c>
      <c r="T20" s="93"/>
      <c r="U20" s="97">
        <v>69139841617</v>
      </c>
      <c r="V20" s="93"/>
      <c r="W20" s="97">
        <v>89432298464</v>
      </c>
      <c r="X20" s="94"/>
      <c r="Y20" s="95">
        <f t="shared" si="1"/>
        <v>2.995460230344603</v>
      </c>
    </row>
    <row r="21" spans="1:25" ht="40.5" customHeight="1" x14ac:dyDescent="0.2">
      <c r="A21" s="96" t="s">
        <v>18</v>
      </c>
      <c r="B21" s="91"/>
      <c r="C21" s="97">
        <v>6054099</v>
      </c>
      <c r="D21" s="93"/>
      <c r="E21" s="97">
        <v>45545868936</v>
      </c>
      <c r="F21" s="93"/>
      <c r="G21" s="97">
        <v>46616654322</v>
      </c>
      <c r="H21" s="93"/>
      <c r="I21" s="97">
        <v>0</v>
      </c>
      <c r="J21" s="93"/>
      <c r="K21" s="97">
        <v>0</v>
      </c>
      <c r="L21" s="93"/>
      <c r="M21" s="97">
        <v>0</v>
      </c>
      <c r="N21" s="93"/>
      <c r="O21" s="97">
        <v>0</v>
      </c>
      <c r="P21" s="93"/>
      <c r="Q21" s="97">
        <f t="shared" si="0"/>
        <v>6054099</v>
      </c>
      <c r="R21" s="93"/>
      <c r="S21" s="97">
        <v>11670</v>
      </c>
      <c r="T21" s="93"/>
      <c r="U21" s="97">
        <v>45545868936</v>
      </c>
      <c r="V21" s="93"/>
      <c r="W21" s="97">
        <v>70105200507</v>
      </c>
      <c r="X21" s="94"/>
      <c r="Y21" s="95">
        <f t="shared" si="1"/>
        <v>2.3481152074335307</v>
      </c>
    </row>
    <row r="22" spans="1:25" ht="40.5" customHeight="1" x14ac:dyDescent="0.2">
      <c r="A22" s="96" t="s">
        <v>17</v>
      </c>
      <c r="B22" s="91"/>
      <c r="C22" s="97">
        <v>1019446</v>
      </c>
      <c r="D22" s="93"/>
      <c r="E22" s="97">
        <v>23163688107</v>
      </c>
      <c r="F22" s="93"/>
      <c r="G22" s="97">
        <v>43002668725</v>
      </c>
      <c r="H22" s="93"/>
      <c r="I22" s="97">
        <v>0</v>
      </c>
      <c r="J22" s="93"/>
      <c r="K22" s="97">
        <v>0</v>
      </c>
      <c r="L22" s="93"/>
      <c r="M22" s="97">
        <v>0</v>
      </c>
      <c r="N22" s="93"/>
      <c r="O22" s="97">
        <v>0</v>
      </c>
      <c r="P22" s="93"/>
      <c r="Q22" s="97">
        <f t="shared" si="0"/>
        <v>1019446</v>
      </c>
      <c r="R22" s="93"/>
      <c r="S22" s="97">
        <v>68850</v>
      </c>
      <c r="T22" s="93"/>
      <c r="U22" s="97">
        <v>23163688107</v>
      </c>
      <c r="V22" s="93"/>
      <c r="W22" s="97">
        <v>69646297234</v>
      </c>
      <c r="X22" s="94"/>
      <c r="Y22" s="95">
        <f t="shared" si="1"/>
        <v>2.3327446251332242</v>
      </c>
    </row>
    <row r="23" spans="1:25" ht="40.5" customHeight="1" x14ac:dyDescent="0.2">
      <c r="A23" s="96" t="s">
        <v>26</v>
      </c>
      <c r="B23" s="91"/>
      <c r="C23" s="97">
        <v>36955535</v>
      </c>
      <c r="D23" s="93"/>
      <c r="E23" s="97">
        <v>71358229564</v>
      </c>
      <c r="F23" s="93"/>
      <c r="G23" s="97">
        <v>41334276014</v>
      </c>
      <c r="H23" s="93"/>
      <c r="I23" s="97">
        <v>0</v>
      </c>
      <c r="J23" s="93"/>
      <c r="K23" s="97">
        <v>0</v>
      </c>
      <c r="L23" s="93"/>
      <c r="M23" s="97">
        <v>0</v>
      </c>
      <c r="N23" s="93"/>
      <c r="O23" s="97">
        <v>0</v>
      </c>
      <c r="P23" s="93"/>
      <c r="Q23" s="97">
        <f t="shared" si="0"/>
        <v>36955535</v>
      </c>
      <c r="R23" s="93"/>
      <c r="S23" s="97">
        <v>1777</v>
      </c>
      <c r="T23" s="93"/>
      <c r="U23" s="97">
        <v>71358229564</v>
      </c>
      <c r="V23" s="93"/>
      <c r="W23" s="97">
        <v>65162356705</v>
      </c>
      <c r="X23" s="94"/>
      <c r="Y23" s="95">
        <f t="shared" si="1"/>
        <v>2.1825587777320585</v>
      </c>
    </row>
    <row r="24" spans="1:25" ht="40.5" customHeight="1" x14ac:dyDescent="0.2">
      <c r="A24" s="96" t="s">
        <v>98</v>
      </c>
      <c r="B24" s="91"/>
      <c r="C24" s="97">
        <v>1809644</v>
      </c>
      <c r="D24" s="93"/>
      <c r="E24" s="97">
        <v>59270809405</v>
      </c>
      <c r="F24" s="93"/>
      <c r="G24" s="97">
        <v>38148700075</v>
      </c>
      <c r="H24" s="93"/>
      <c r="I24" s="97">
        <v>0</v>
      </c>
      <c r="J24" s="93"/>
      <c r="K24" s="97">
        <v>0</v>
      </c>
      <c r="L24" s="93"/>
      <c r="M24" s="97">
        <v>0</v>
      </c>
      <c r="N24" s="93"/>
      <c r="O24" s="97">
        <v>0</v>
      </c>
      <c r="P24" s="93"/>
      <c r="Q24" s="97">
        <f t="shared" si="0"/>
        <v>1809644</v>
      </c>
      <c r="R24" s="93"/>
      <c r="S24" s="97">
        <v>35450</v>
      </c>
      <c r="T24" s="93"/>
      <c r="U24" s="97">
        <v>59270809405</v>
      </c>
      <c r="V24" s="93"/>
      <c r="W24" s="97">
        <v>63655985769</v>
      </c>
      <c r="X24" s="94"/>
      <c r="Y24" s="95">
        <f t="shared" si="1"/>
        <v>2.1321041398838387</v>
      </c>
    </row>
    <row r="25" spans="1:25" ht="40.5" customHeight="1" x14ac:dyDescent="0.2">
      <c r="A25" s="96" t="s">
        <v>11</v>
      </c>
      <c r="B25" s="91"/>
      <c r="C25" s="97">
        <v>28647873</v>
      </c>
      <c r="D25" s="93"/>
      <c r="E25" s="97">
        <v>74561564305</v>
      </c>
      <c r="F25" s="93"/>
      <c r="G25" s="97">
        <v>54521883038</v>
      </c>
      <c r="H25" s="93"/>
      <c r="I25" s="97">
        <v>4212488</v>
      </c>
      <c r="J25" s="93"/>
      <c r="K25" s="97">
        <v>0</v>
      </c>
      <c r="L25" s="93"/>
      <c r="M25" s="97">
        <v>-10000000</v>
      </c>
      <c r="N25" s="93"/>
      <c r="O25" s="97">
        <v>-27862941772</v>
      </c>
      <c r="P25" s="93"/>
      <c r="Q25" s="97">
        <f t="shared" si="0"/>
        <v>22860361</v>
      </c>
      <c r="R25" s="93"/>
      <c r="S25" s="97">
        <v>2732</v>
      </c>
      <c r="T25" s="93"/>
      <c r="U25" s="97">
        <v>51871136679</v>
      </c>
      <c r="V25" s="93"/>
      <c r="W25" s="97">
        <v>61971732918</v>
      </c>
      <c r="X25" s="94"/>
      <c r="Y25" s="95">
        <f t="shared" si="1"/>
        <v>2.0756914956863306</v>
      </c>
    </row>
    <row r="26" spans="1:25" ht="40.5" customHeight="1" x14ac:dyDescent="0.2">
      <c r="A26" s="96" t="s">
        <v>13</v>
      </c>
      <c r="B26" s="91"/>
      <c r="C26" s="97">
        <v>4741021</v>
      </c>
      <c r="D26" s="93"/>
      <c r="E26" s="97">
        <v>37342122541</v>
      </c>
      <c r="F26" s="93"/>
      <c r="G26" s="97">
        <v>21282583034</v>
      </c>
      <c r="H26" s="93"/>
      <c r="I26" s="97">
        <v>0</v>
      </c>
      <c r="J26" s="93"/>
      <c r="K26" s="97">
        <v>0</v>
      </c>
      <c r="L26" s="93"/>
      <c r="M26" s="97">
        <v>-700000</v>
      </c>
      <c r="N26" s="93"/>
      <c r="O26" s="97">
        <v>-7388442477</v>
      </c>
      <c r="P26" s="93"/>
      <c r="Q26" s="97">
        <f t="shared" si="0"/>
        <v>4041021</v>
      </c>
      <c r="R26" s="93"/>
      <c r="S26" s="97">
        <v>10340</v>
      </c>
      <c r="T26" s="93"/>
      <c r="U26" s="97">
        <v>31828650703</v>
      </c>
      <c r="V26" s="93"/>
      <c r="W26" s="97">
        <v>41461165605</v>
      </c>
      <c r="X26" s="94"/>
      <c r="Y26" s="95">
        <f t="shared" si="1"/>
        <v>1.3887071539763958</v>
      </c>
    </row>
    <row r="27" spans="1:25" ht="40.5" customHeight="1" x14ac:dyDescent="0.2">
      <c r="A27" s="96" t="s">
        <v>151</v>
      </c>
      <c r="B27" s="91"/>
      <c r="C27" s="97">
        <v>2573729</v>
      </c>
      <c r="D27" s="93"/>
      <c r="E27" s="97">
        <v>26675019271</v>
      </c>
      <c r="F27" s="93"/>
      <c r="G27" s="97">
        <v>27504792985</v>
      </c>
      <c r="H27" s="93"/>
      <c r="I27" s="97">
        <v>0</v>
      </c>
      <c r="J27" s="93"/>
      <c r="K27" s="97">
        <v>0</v>
      </c>
      <c r="L27" s="93"/>
      <c r="M27" s="97">
        <v>0</v>
      </c>
      <c r="N27" s="93"/>
      <c r="O27" s="97">
        <v>0</v>
      </c>
      <c r="P27" s="93"/>
      <c r="Q27" s="97">
        <f t="shared" si="0"/>
        <v>2573729</v>
      </c>
      <c r="R27" s="93"/>
      <c r="S27" s="97">
        <v>15440</v>
      </c>
      <c r="T27" s="93"/>
      <c r="U27" s="97">
        <v>26675019271</v>
      </c>
      <c r="V27" s="93"/>
      <c r="W27" s="97">
        <v>39431198115</v>
      </c>
      <c r="X27" s="94"/>
      <c r="Y27" s="95">
        <f t="shared" si="1"/>
        <v>1.320715086349562</v>
      </c>
    </row>
    <row r="28" spans="1:25" ht="40.5" customHeight="1" x14ac:dyDescent="0.2">
      <c r="A28" s="96" t="s">
        <v>28</v>
      </c>
      <c r="B28" s="91"/>
      <c r="C28" s="97">
        <v>8628591</v>
      </c>
      <c r="D28" s="93"/>
      <c r="E28" s="97">
        <v>26355964900</v>
      </c>
      <c r="F28" s="93"/>
      <c r="G28" s="97">
        <v>19829341852</v>
      </c>
      <c r="H28" s="93"/>
      <c r="I28" s="97">
        <v>0</v>
      </c>
      <c r="J28" s="93"/>
      <c r="K28" s="97">
        <v>0</v>
      </c>
      <c r="L28" s="93"/>
      <c r="M28" s="97">
        <v>0</v>
      </c>
      <c r="N28" s="93"/>
      <c r="O28" s="97">
        <v>0</v>
      </c>
      <c r="P28" s="93"/>
      <c r="Q28" s="97">
        <f t="shared" si="0"/>
        <v>8628591</v>
      </c>
      <c r="R28" s="93"/>
      <c r="S28" s="97">
        <v>3848</v>
      </c>
      <c r="T28" s="93"/>
      <c r="U28" s="97">
        <v>26355964900</v>
      </c>
      <c r="V28" s="93"/>
      <c r="W28" s="97">
        <v>32946160383</v>
      </c>
      <c r="X28" s="94"/>
      <c r="Y28" s="95">
        <f t="shared" si="1"/>
        <v>1.1035041575002968</v>
      </c>
    </row>
    <row r="29" spans="1:25" ht="40.5" customHeight="1" x14ac:dyDescent="0.2">
      <c r="A29" s="96" t="s">
        <v>29</v>
      </c>
      <c r="B29" s="91"/>
      <c r="C29" s="97">
        <v>1200000</v>
      </c>
      <c r="D29" s="93"/>
      <c r="E29" s="97">
        <v>19657750724</v>
      </c>
      <c r="F29" s="93"/>
      <c r="G29" s="97">
        <v>18899171328</v>
      </c>
      <c r="H29" s="93"/>
      <c r="I29" s="97">
        <v>0</v>
      </c>
      <c r="J29" s="93"/>
      <c r="K29" s="97">
        <v>0</v>
      </c>
      <c r="L29" s="93"/>
      <c r="M29" s="97">
        <v>0</v>
      </c>
      <c r="N29" s="93"/>
      <c r="O29" s="97">
        <v>0</v>
      </c>
      <c r="P29" s="93"/>
      <c r="Q29" s="97">
        <f t="shared" si="0"/>
        <v>1200000</v>
      </c>
      <c r="R29" s="93"/>
      <c r="S29" s="97">
        <v>26860</v>
      </c>
      <c r="T29" s="93"/>
      <c r="U29" s="97">
        <v>19657750724</v>
      </c>
      <c r="V29" s="93"/>
      <c r="W29" s="97">
        <v>31982846640</v>
      </c>
      <c r="X29" s="94"/>
      <c r="Y29" s="95">
        <f t="shared" si="1"/>
        <v>1.0712387672994348</v>
      </c>
    </row>
    <row r="30" spans="1:25" ht="40.5" customHeight="1" x14ac:dyDescent="0.35">
      <c r="A30" s="96" t="s">
        <v>152</v>
      </c>
      <c r="B30" s="98"/>
      <c r="C30" s="97">
        <v>0</v>
      </c>
      <c r="D30" s="93"/>
      <c r="E30" s="97">
        <v>0</v>
      </c>
      <c r="F30" s="93"/>
      <c r="G30" s="97">
        <v>0</v>
      </c>
      <c r="H30" s="93"/>
      <c r="I30" s="97">
        <v>39961000</v>
      </c>
      <c r="J30" s="93"/>
      <c r="K30" s="97">
        <v>25107496300</v>
      </c>
      <c r="L30" s="93"/>
      <c r="M30" s="97">
        <v>0</v>
      </c>
      <c r="N30" s="93"/>
      <c r="O30" s="97">
        <v>0</v>
      </c>
      <c r="P30" s="93"/>
      <c r="Q30" s="97">
        <f t="shared" si="0"/>
        <v>39961000</v>
      </c>
      <c r="R30" s="93"/>
      <c r="S30" s="97">
        <v>695</v>
      </c>
      <c r="T30" s="93"/>
      <c r="U30" s="97">
        <v>25107496300</v>
      </c>
      <c r="V30" s="93"/>
      <c r="W30" s="97">
        <v>27558210521</v>
      </c>
      <c r="X30" s="94"/>
      <c r="Y30" s="95">
        <f t="shared" si="1"/>
        <v>0.92303927163796573</v>
      </c>
    </row>
    <row r="31" spans="1:25" ht="40.5" customHeight="1" x14ac:dyDescent="0.2">
      <c r="A31" s="96" t="s">
        <v>93</v>
      </c>
      <c r="B31" s="91"/>
      <c r="C31" s="97">
        <v>400000</v>
      </c>
      <c r="D31" s="93"/>
      <c r="E31" s="97">
        <v>23099336226</v>
      </c>
      <c r="F31" s="93"/>
      <c r="G31" s="97">
        <v>12550230960</v>
      </c>
      <c r="H31" s="93"/>
      <c r="I31" s="97">
        <v>0</v>
      </c>
      <c r="J31" s="93"/>
      <c r="K31" s="97">
        <v>0</v>
      </c>
      <c r="L31" s="93"/>
      <c r="M31" s="97">
        <v>0</v>
      </c>
      <c r="N31" s="93"/>
      <c r="O31" s="97">
        <v>0</v>
      </c>
      <c r="P31" s="93"/>
      <c r="Q31" s="97">
        <f t="shared" si="0"/>
        <v>400000</v>
      </c>
      <c r="R31" s="93"/>
      <c r="S31" s="97">
        <v>66680</v>
      </c>
      <c r="T31" s="93"/>
      <c r="U31" s="97">
        <v>23099336226</v>
      </c>
      <c r="V31" s="93"/>
      <c r="W31" s="97">
        <v>26465825440</v>
      </c>
      <c r="X31" s="94"/>
      <c r="Y31" s="95">
        <f t="shared" si="1"/>
        <v>0.88645074464539975</v>
      </c>
    </row>
    <row r="32" spans="1:25" ht="40.5" customHeight="1" x14ac:dyDescent="0.2">
      <c r="A32" s="96" t="s">
        <v>95</v>
      </c>
      <c r="B32" s="91"/>
      <c r="C32" s="97">
        <v>170686</v>
      </c>
      <c r="D32" s="93"/>
      <c r="E32" s="97">
        <v>39811913456</v>
      </c>
      <c r="F32" s="93"/>
      <c r="G32" s="97">
        <v>16433979661</v>
      </c>
      <c r="H32" s="93"/>
      <c r="I32" s="97">
        <v>0</v>
      </c>
      <c r="J32" s="93"/>
      <c r="K32" s="97">
        <v>0</v>
      </c>
      <c r="L32" s="93"/>
      <c r="M32" s="97">
        <v>0</v>
      </c>
      <c r="N32" s="93"/>
      <c r="O32" s="97">
        <v>0</v>
      </c>
      <c r="P32" s="93"/>
      <c r="Q32" s="97">
        <f t="shared" si="0"/>
        <v>170686</v>
      </c>
      <c r="R32" s="93"/>
      <c r="S32" s="97">
        <v>152330</v>
      </c>
      <c r="T32" s="93"/>
      <c r="U32" s="97">
        <v>39811913456</v>
      </c>
      <c r="V32" s="93"/>
      <c r="W32" s="97">
        <v>25799613754</v>
      </c>
      <c r="X32" s="94"/>
      <c r="Y32" s="95">
        <f t="shared" si="1"/>
        <v>0.86413653999363027</v>
      </c>
    </row>
    <row r="33" spans="1:25" ht="40.5" customHeight="1" x14ac:dyDescent="0.35">
      <c r="A33" s="96" t="s">
        <v>20</v>
      </c>
      <c r="B33" s="98"/>
      <c r="C33" s="97">
        <v>3144957</v>
      </c>
      <c r="D33" s="93"/>
      <c r="E33" s="97">
        <v>17152112059</v>
      </c>
      <c r="F33" s="93"/>
      <c r="G33" s="97">
        <v>15378545865</v>
      </c>
      <c r="H33" s="93"/>
      <c r="I33" s="97">
        <v>0</v>
      </c>
      <c r="J33" s="93"/>
      <c r="K33" s="97">
        <v>0</v>
      </c>
      <c r="L33" s="93"/>
      <c r="M33" s="97">
        <v>0</v>
      </c>
      <c r="N33" s="93"/>
      <c r="O33" s="97">
        <v>0</v>
      </c>
      <c r="P33" s="93"/>
      <c r="Q33" s="97">
        <f t="shared" si="0"/>
        <v>3144957</v>
      </c>
      <c r="R33" s="93"/>
      <c r="S33" s="97">
        <v>7340</v>
      </c>
      <c r="T33" s="93"/>
      <c r="U33" s="97">
        <v>17152112059</v>
      </c>
      <c r="V33" s="93"/>
      <c r="W33" s="97">
        <v>22905545180</v>
      </c>
      <c r="X33" s="94"/>
      <c r="Y33" s="95">
        <f t="shared" si="1"/>
        <v>0.76720212741340632</v>
      </c>
    </row>
    <row r="34" spans="1:25" ht="40.5" customHeight="1" x14ac:dyDescent="0.2">
      <c r="A34" s="96" t="s">
        <v>94</v>
      </c>
      <c r="B34" s="91"/>
      <c r="C34" s="97">
        <v>147597</v>
      </c>
      <c r="D34" s="93"/>
      <c r="E34" s="97">
        <v>23406879682</v>
      </c>
      <c r="F34" s="93"/>
      <c r="G34" s="97">
        <v>12715316447</v>
      </c>
      <c r="H34" s="93"/>
      <c r="I34" s="97">
        <v>0</v>
      </c>
      <c r="J34" s="93"/>
      <c r="K34" s="97">
        <v>0</v>
      </c>
      <c r="L34" s="93"/>
      <c r="M34" s="97">
        <v>0</v>
      </c>
      <c r="N34" s="93"/>
      <c r="O34" s="97">
        <v>0</v>
      </c>
      <c r="P34" s="93"/>
      <c r="Q34" s="97">
        <f t="shared" si="0"/>
        <v>147597</v>
      </c>
      <c r="R34" s="93"/>
      <c r="S34" s="97">
        <v>135800</v>
      </c>
      <c r="T34" s="93"/>
      <c r="U34" s="97">
        <v>23406879682</v>
      </c>
      <c r="V34" s="93"/>
      <c r="W34" s="97">
        <v>19888735010</v>
      </c>
      <c r="X34" s="94"/>
      <c r="Y34" s="95">
        <f t="shared" si="1"/>
        <v>0.66615658746933581</v>
      </c>
    </row>
    <row r="35" spans="1:25" ht="40.5" customHeight="1" x14ac:dyDescent="0.2">
      <c r="A35" s="96" t="s">
        <v>31</v>
      </c>
      <c r="B35" s="91"/>
      <c r="C35" s="97">
        <v>1043418</v>
      </c>
      <c r="D35" s="93"/>
      <c r="E35" s="97">
        <v>10440977897</v>
      </c>
      <c r="F35" s="93"/>
      <c r="G35" s="97">
        <v>10568877083</v>
      </c>
      <c r="H35" s="93"/>
      <c r="I35" s="97">
        <v>0</v>
      </c>
      <c r="J35" s="93"/>
      <c r="K35" s="97">
        <v>0</v>
      </c>
      <c r="L35" s="93"/>
      <c r="M35" s="97">
        <v>0</v>
      </c>
      <c r="N35" s="93"/>
      <c r="O35" s="97">
        <v>0</v>
      </c>
      <c r="P35" s="93"/>
      <c r="Q35" s="97">
        <f t="shared" si="0"/>
        <v>1043418</v>
      </c>
      <c r="R35" s="93"/>
      <c r="S35" s="97">
        <v>19100</v>
      </c>
      <c r="T35" s="93"/>
      <c r="U35" s="97">
        <v>10440977897</v>
      </c>
      <c r="V35" s="93"/>
      <c r="W35" s="97">
        <v>19775230436</v>
      </c>
      <c r="X35" s="94"/>
      <c r="Y35" s="95">
        <f t="shared" si="1"/>
        <v>0.66235484645161991</v>
      </c>
    </row>
    <row r="36" spans="1:25" ht="40.5" customHeight="1" x14ac:dyDescent="0.2">
      <c r="A36" s="96" t="s">
        <v>153</v>
      </c>
      <c r="B36" s="91"/>
      <c r="C36" s="97">
        <v>0</v>
      </c>
      <c r="D36" s="93"/>
      <c r="E36" s="97">
        <v>0</v>
      </c>
      <c r="F36" s="93"/>
      <c r="G36" s="97">
        <v>0</v>
      </c>
      <c r="H36" s="93"/>
      <c r="I36" s="97">
        <v>1400000</v>
      </c>
      <c r="J36" s="93"/>
      <c r="K36" s="97">
        <v>12244532722</v>
      </c>
      <c r="L36" s="93"/>
      <c r="M36" s="97">
        <v>0</v>
      </c>
      <c r="N36" s="93"/>
      <c r="O36" s="97">
        <v>0</v>
      </c>
      <c r="P36" s="93"/>
      <c r="Q36" s="97">
        <f t="shared" si="0"/>
        <v>1400000</v>
      </c>
      <c r="R36" s="93"/>
      <c r="S36" s="97">
        <v>11590</v>
      </c>
      <c r="T36" s="93"/>
      <c r="U36" s="97">
        <v>12244532722</v>
      </c>
      <c r="V36" s="93"/>
      <c r="W36" s="97">
        <v>16100573020</v>
      </c>
      <c r="X36" s="94"/>
      <c r="Y36" s="95">
        <f t="shared" si="1"/>
        <v>0.53927526179575058</v>
      </c>
    </row>
    <row r="37" spans="1:25" ht="40.5" customHeight="1" x14ac:dyDescent="0.2">
      <c r="A37" s="96" t="s">
        <v>30</v>
      </c>
      <c r="B37" s="91"/>
      <c r="C37" s="97">
        <v>3114035</v>
      </c>
      <c r="D37" s="93"/>
      <c r="E37" s="97">
        <v>15357083836</v>
      </c>
      <c r="F37" s="93"/>
      <c r="G37" s="97">
        <v>8262562424</v>
      </c>
      <c r="H37" s="93"/>
      <c r="I37" s="97">
        <v>0</v>
      </c>
      <c r="J37" s="93"/>
      <c r="K37" s="97">
        <v>0</v>
      </c>
      <c r="L37" s="93"/>
      <c r="M37" s="97">
        <v>0</v>
      </c>
      <c r="N37" s="93"/>
      <c r="O37" s="97">
        <v>0</v>
      </c>
      <c r="P37" s="93"/>
      <c r="Q37" s="97">
        <f t="shared" si="0"/>
        <v>3114035</v>
      </c>
      <c r="R37" s="93"/>
      <c r="S37" s="97">
        <v>4860</v>
      </c>
      <c r="T37" s="93"/>
      <c r="U37" s="97">
        <v>15357083836</v>
      </c>
      <c r="V37" s="93"/>
      <c r="W37" s="97">
        <v>15017222655</v>
      </c>
      <c r="X37" s="94"/>
      <c r="Y37" s="95">
        <f t="shared" si="1"/>
        <v>0.50298934507861393</v>
      </c>
    </row>
    <row r="38" spans="1:25" ht="40.5" customHeight="1" x14ac:dyDescent="0.2">
      <c r="A38" s="96" t="s">
        <v>96</v>
      </c>
      <c r="B38" s="91"/>
      <c r="C38" s="97">
        <v>326585</v>
      </c>
      <c r="D38" s="93"/>
      <c r="E38" s="97">
        <v>20980355372</v>
      </c>
      <c r="F38" s="93"/>
      <c r="G38" s="97">
        <v>9614874974</v>
      </c>
      <c r="H38" s="93"/>
      <c r="I38" s="97">
        <v>0</v>
      </c>
      <c r="J38" s="93"/>
      <c r="K38" s="97">
        <v>0</v>
      </c>
      <c r="L38" s="93"/>
      <c r="M38" s="97">
        <v>-75000</v>
      </c>
      <c r="N38" s="93"/>
      <c r="O38" s="97">
        <v>-4129083604</v>
      </c>
      <c r="P38" s="93"/>
      <c r="Q38" s="97">
        <f t="shared" si="0"/>
        <v>251585</v>
      </c>
      <c r="R38" s="93"/>
      <c r="S38" s="97">
        <v>57800</v>
      </c>
      <c r="T38" s="93"/>
      <c r="U38" s="97">
        <v>16162232517</v>
      </c>
      <c r="V38" s="93"/>
      <c r="W38" s="97">
        <v>14429206331</v>
      </c>
      <c r="X38" s="94"/>
      <c r="Y38" s="95">
        <f t="shared" si="1"/>
        <v>0.48329422884446666</v>
      </c>
    </row>
    <row r="39" spans="1:25" ht="40.5" customHeight="1" x14ac:dyDescent="0.2">
      <c r="A39" s="96" t="s">
        <v>15</v>
      </c>
      <c r="B39" s="91"/>
      <c r="C39" s="97">
        <v>2983927</v>
      </c>
      <c r="D39" s="93"/>
      <c r="E39" s="97">
        <v>15214011271</v>
      </c>
      <c r="F39" s="93"/>
      <c r="G39" s="97">
        <v>8518397799</v>
      </c>
      <c r="H39" s="93"/>
      <c r="I39" s="97">
        <v>0</v>
      </c>
      <c r="J39" s="93"/>
      <c r="K39" s="97">
        <v>0</v>
      </c>
      <c r="L39" s="93"/>
      <c r="M39" s="97">
        <v>0</v>
      </c>
      <c r="N39" s="93"/>
      <c r="O39" s="97">
        <v>0</v>
      </c>
      <c r="P39" s="93"/>
      <c r="Q39" s="97">
        <f t="shared" si="0"/>
        <v>2983927</v>
      </c>
      <c r="R39" s="93"/>
      <c r="S39" s="97">
        <v>4623</v>
      </c>
      <c r="T39" s="93"/>
      <c r="U39" s="97">
        <v>15214011271</v>
      </c>
      <c r="V39" s="93"/>
      <c r="W39" s="97">
        <v>13688061532</v>
      </c>
      <c r="X39" s="94"/>
      <c r="Y39" s="95">
        <f t="shared" si="1"/>
        <v>0.45847020208387851</v>
      </c>
    </row>
    <row r="40" spans="1:25" ht="40.5" customHeight="1" x14ac:dyDescent="0.2">
      <c r="A40" s="96" t="s">
        <v>32</v>
      </c>
      <c r="B40" s="91"/>
      <c r="C40" s="97">
        <v>1761676</v>
      </c>
      <c r="D40" s="93"/>
      <c r="E40" s="97">
        <v>15412654051</v>
      </c>
      <c r="F40" s="93"/>
      <c r="G40" s="97">
        <v>8348726175</v>
      </c>
      <c r="H40" s="93"/>
      <c r="I40" s="97">
        <v>0</v>
      </c>
      <c r="J40" s="93"/>
      <c r="K40" s="97">
        <v>0</v>
      </c>
      <c r="L40" s="93"/>
      <c r="M40" s="97">
        <v>0</v>
      </c>
      <c r="N40" s="93"/>
      <c r="O40" s="97">
        <v>0</v>
      </c>
      <c r="P40" s="93"/>
      <c r="Q40" s="97">
        <f t="shared" si="0"/>
        <v>1761676</v>
      </c>
      <c r="R40" s="93"/>
      <c r="S40" s="97">
        <v>7670</v>
      </c>
      <c r="T40" s="93"/>
      <c r="U40" s="97">
        <v>15412654051</v>
      </c>
      <c r="V40" s="93"/>
      <c r="W40" s="97">
        <v>13407606735</v>
      </c>
      <c r="X40" s="94"/>
      <c r="Y40" s="95">
        <f t="shared" si="1"/>
        <v>0.4490766026209167</v>
      </c>
    </row>
    <row r="41" spans="1:25" ht="40.5" customHeight="1" x14ac:dyDescent="0.2">
      <c r="A41" s="96" t="s">
        <v>97</v>
      </c>
      <c r="B41" s="91"/>
      <c r="C41" s="97">
        <v>138131</v>
      </c>
      <c r="D41" s="93"/>
      <c r="E41" s="97">
        <v>12015849482</v>
      </c>
      <c r="F41" s="93"/>
      <c r="G41" s="97">
        <v>8224617221</v>
      </c>
      <c r="H41" s="93"/>
      <c r="I41" s="97">
        <v>0</v>
      </c>
      <c r="J41" s="93"/>
      <c r="K41" s="97">
        <v>0</v>
      </c>
      <c r="L41" s="93"/>
      <c r="M41" s="97">
        <v>0</v>
      </c>
      <c r="N41" s="93"/>
      <c r="O41" s="97">
        <v>0</v>
      </c>
      <c r="P41" s="93"/>
      <c r="Q41" s="97">
        <f t="shared" si="0"/>
        <v>138131</v>
      </c>
      <c r="R41" s="93"/>
      <c r="S41" s="97">
        <v>92510</v>
      </c>
      <c r="T41" s="93"/>
      <c r="U41" s="97">
        <v>12015849482</v>
      </c>
      <c r="V41" s="93"/>
      <c r="W41" s="97">
        <v>12679721014</v>
      </c>
      <c r="X41" s="94"/>
      <c r="Y41" s="95">
        <f t="shared" si="1"/>
        <v>0.42469667761687713</v>
      </c>
    </row>
    <row r="42" spans="1:25" ht="40.5" customHeight="1" x14ac:dyDescent="0.2">
      <c r="A42" s="96" t="s">
        <v>154</v>
      </c>
      <c r="B42" s="91"/>
      <c r="C42" s="97">
        <v>0</v>
      </c>
      <c r="D42" s="93"/>
      <c r="E42" s="97">
        <v>0</v>
      </c>
      <c r="F42" s="93"/>
      <c r="G42" s="97">
        <v>0</v>
      </c>
      <c r="H42" s="93"/>
      <c r="I42" s="97">
        <v>800000</v>
      </c>
      <c r="J42" s="93"/>
      <c r="K42" s="97">
        <v>12496954816</v>
      </c>
      <c r="L42" s="93"/>
      <c r="M42" s="97">
        <v>0</v>
      </c>
      <c r="N42" s="93"/>
      <c r="O42" s="97">
        <v>0</v>
      </c>
      <c r="P42" s="93"/>
      <c r="Q42" s="97">
        <f t="shared" si="0"/>
        <v>800000</v>
      </c>
      <c r="R42" s="93"/>
      <c r="S42" s="97">
        <v>13910</v>
      </c>
      <c r="T42" s="93"/>
      <c r="U42" s="97">
        <v>12496954816</v>
      </c>
      <c r="V42" s="93"/>
      <c r="W42" s="97">
        <v>11041980560</v>
      </c>
      <c r="X42" s="94"/>
      <c r="Y42" s="95">
        <f t="shared" si="1"/>
        <v>0.36984192735505433</v>
      </c>
    </row>
    <row r="43" spans="1:25" ht="39.75" customHeight="1" x14ac:dyDescent="0.35">
      <c r="A43" s="96" t="s">
        <v>99</v>
      </c>
      <c r="B43" s="98"/>
      <c r="C43" s="97">
        <v>392907</v>
      </c>
      <c r="D43" s="93"/>
      <c r="E43" s="97">
        <v>6528136794</v>
      </c>
      <c r="F43" s="93"/>
      <c r="G43" s="97">
        <v>6471839159</v>
      </c>
      <c r="H43" s="93"/>
      <c r="I43" s="97">
        <v>0</v>
      </c>
      <c r="J43" s="93"/>
      <c r="K43" s="97">
        <v>0</v>
      </c>
      <c r="L43" s="93"/>
      <c r="M43" s="97">
        <v>0</v>
      </c>
      <c r="N43" s="93"/>
      <c r="O43" s="97">
        <v>0</v>
      </c>
      <c r="P43" s="93"/>
      <c r="Q43" s="97">
        <f t="shared" si="0"/>
        <v>392907</v>
      </c>
      <c r="R43" s="93"/>
      <c r="S43" s="97">
        <v>27500</v>
      </c>
      <c r="T43" s="93"/>
      <c r="U43" s="97">
        <v>6528136794</v>
      </c>
      <c r="V43" s="93"/>
      <c r="W43" s="97">
        <v>10721420294</v>
      </c>
      <c r="X43" s="94"/>
      <c r="Y43" s="95">
        <f t="shared" si="1"/>
        <v>0.35910502866494393</v>
      </c>
    </row>
    <row r="44" spans="1:25" ht="39.75" customHeight="1" x14ac:dyDescent="0.35">
      <c r="A44" s="96" t="s">
        <v>23</v>
      </c>
      <c r="B44" s="98"/>
      <c r="C44" s="97">
        <v>198243</v>
      </c>
      <c r="D44" s="93"/>
      <c r="E44" s="97">
        <v>6663887337</v>
      </c>
      <c r="F44" s="93"/>
      <c r="G44" s="97">
        <v>5961117465</v>
      </c>
      <c r="H44" s="93"/>
      <c r="I44" s="97">
        <v>0</v>
      </c>
      <c r="J44" s="93"/>
      <c r="K44" s="97">
        <v>0</v>
      </c>
      <c r="L44" s="93"/>
      <c r="M44" s="97">
        <v>0</v>
      </c>
      <c r="N44" s="93"/>
      <c r="O44" s="97">
        <v>0</v>
      </c>
      <c r="P44" s="93"/>
      <c r="Q44" s="97">
        <f t="shared" si="0"/>
        <v>198243</v>
      </c>
      <c r="R44" s="93"/>
      <c r="S44" s="97">
        <v>43300</v>
      </c>
      <c r="T44" s="93"/>
      <c r="U44" s="97">
        <v>6663887337</v>
      </c>
      <c r="V44" s="93"/>
      <c r="W44" s="97">
        <v>8517568183</v>
      </c>
      <c r="X44" s="94"/>
      <c r="Y44" s="95">
        <f t="shared" si="1"/>
        <v>0.28528884071670635</v>
      </c>
    </row>
    <row r="45" spans="1:25" ht="39.75" customHeight="1" x14ac:dyDescent="0.35">
      <c r="A45" s="96" t="s">
        <v>155</v>
      </c>
      <c r="B45" s="98"/>
      <c r="C45" s="97">
        <v>0</v>
      </c>
      <c r="D45" s="93"/>
      <c r="E45" s="97">
        <v>0</v>
      </c>
      <c r="F45" s="93"/>
      <c r="G45" s="97">
        <v>0</v>
      </c>
      <c r="H45" s="93"/>
      <c r="I45" s="97">
        <v>438000</v>
      </c>
      <c r="J45" s="93"/>
      <c r="K45" s="97">
        <v>10592931845</v>
      </c>
      <c r="L45" s="93"/>
      <c r="M45" s="97">
        <v>-219000</v>
      </c>
      <c r="N45" s="93"/>
      <c r="O45" s="97">
        <v>-6779982620</v>
      </c>
      <c r="P45" s="93"/>
      <c r="Q45" s="97">
        <f t="shared" si="0"/>
        <v>219000</v>
      </c>
      <c r="R45" s="93"/>
      <c r="S45" s="97">
        <v>29100</v>
      </c>
      <c r="T45" s="93"/>
      <c r="U45" s="97">
        <v>5296465925</v>
      </c>
      <c r="V45" s="93"/>
      <c r="W45" s="97">
        <v>6323637483</v>
      </c>
      <c r="X45" s="94"/>
      <c r="Y45" s="95">
        <f t="shared" si="1"/>
        <v>0.21180496215321942</v>
      </c>
    </row>
    <row r="46" spans="1:25" ht="39.75" customHeight="1" x14ac:dyDescent="0.35">
      <c r="A46" s="96" t="s">
        <v>156</v>
      </c>
      <c r="B46" s="98"/>
      <c r="C46" s="97">
        <v>0</v>
      </c>
      <c r="D46" s="93"/>
      <c r="E46" s="97">
        <v>0</v>
      </c>
      <c r="F46" s="93"/>
      <c r="G46" s="97">
        <v>0</v>
      </c>
      <c r="H46" s="93"/>
      <c r="I46" s="97">
        <v>400000</v>
      </c>
      <c r="J46" s="93"/>
      <c r="K46" s="97">
        <v>4122954355</v>
      </c>
      <c r="L46" s="93"/>
      <c r="M46" s="97">
        <v>0</v>
      </c>
      <c r="N46" s="93"/>
      <c r="O46" s="97">
        <v>0</v>
      </c>
      <c r="P46" s="93"/>
      <c r="Q46" s="97">
        <f t="shared" si="0"/>
        <v>400000</v>
      </c>
      <c r="R46" s="93"/>
      <c r="S46" s="97">
        <v>14820</v>
      </c>
      <c r="T46" s="93"/>
      <c r="U46" s="97">
        <v>4122954355</v>
      </c>
      <c r="V46" s="93"/>
      <c r="W46" s="97">
        <v>5882176560</v>
      </c>
      <c r="X46" s="94"/>
      <c r="Y46" s="95">
        <f t="shared" si="1"/>
        <v>0.19701859681530931</v>
      </c>
    </row>
    <row r="47" spans="1:25" ht="39.75" customHeight="1" x14ac:dyDescent="0.35">
      <c r="A47" s="96" t="s">
        <v>157</v>
      </c>
      <c r="B47" s="98"/>
      <c r="C47" s="97">
        <v>0</v>
      </c>
      <c r="D47" s="93"/>
      <c r="E47" s="97">
        <v>0</v>
      </c>
      <c r="F47" s="93"/>
      <c r="G47" s="97">
        <v>0</v>
      </c>
      <c r="H47" s="93"/>
      <c r="I47" s="97">
        <v>1600000</v>
      </c>
      <c r="J47" s="93"/>
      <c r="K47" s="97">
        <v>5750077482</v>
      </c>
      <c r="L47" s="93"/>
      <c r="M47" s="97">
        <v>-400000</v>
      </c>
      <c r="N47" s="93"/>
      <c r="O47" s="97">
        <v>-1875787214</v>
      </c>
      <c r="P47" s="93"/>
      <c r="Q47" s="97">
        <f t="shared" si="0"/>
        <v>1200000</v>
      </c>
      <c r="R47" s="93"/>
      <c r="S47" s="97">
        <v>4595</v>
      </c>
      <c r="T47" s="93"/>
      <c r="U47" s="97">
        <v>4312558111</v>
      </c>
      <c r="V47" s="93"/>
      <c r="W47" s="97">
        <v>5471376780</v>
      </c>
      <c r="X47" s="94"/>
      <c r="Y47" s="95">
        <f t="shared" si="1"/>
        <v>0.18325920088387576</v>
      </c>
    </row>
    <row r="48" spans="1:25" ht="39.75" customHeight="1" x14ac:dyDescent="0.35">
      <c r="A48" s="96" t="s">
        <v>158</v>
      </c>
      <c r="B48" s="98"/>
      <c r="C48" s="97">
        <v>0</v>
      </c>
      <c r="D48" s="93"/>
      <c r="E48" s="97">
        <v>0</v>
      </c>
      <c r="F48" s="93"/>
      <c r="G48" s="97">
        <v>0</v>
      </c>
      <c r="H48" s="93"/>
      <c r="I48" s="97">
        <v>600000</v>
      </c>
      <c r="J48" s="93"/>
      <c r="K48" s="97">
        <v>4710515449</v>
      </c>
      <c r="L48" s="93"/>
      <c r="M48" s="97">
        <v>0</v>
      </c>
      <c r="N48" s="93"/>
      <c r="O48" s="97">
        <v>0</v>
      </c>
      <c r="P48" s="93"/>
      <c r="Q48" s="97">
        <f t="shared" si="0"/>
        <v>600000</v>
      </c>
      <c r="R48" s="93"/>
      <c r="S48" s="97">
        <v>7570</v>
      </c>
      <c r="T48" s="93"/>
      <c r="U48" s="97">
        <v>4710515449</v>
      </c>
      <c r="V48" s="93"/>
      <c r="W48" s="97">
        <v>4506890340</v>
      </c>
      <c r="X48" s="94"/>
      <c r="Y48" s="95">
        <f t="shared" si="1"/>
        <v>0.15095453217529267</v>
      </c>
    </row>
    <row r="49" spans="1:25" ht="39.75" customHeight="1" x14ac:dyDescent="0.35">
      <c r="A49" s="96" t="s">
        <v>159</v>
      </c>
      <c r="B49" s="98"/>
      <c r="C49" s="97">
        <v>0</v>
      </c>
      <c r="D49" s="93"/>
      <c r="E49" s="97">
        <v>0</v>
      </c>
      <c r="F49" s="93"/>
      <c r="G49" s="97">
        <v>0</v>
      </c>
      <c r="H49" s="93"/>
      <c r="I49" s="97">
        <v>1200000</v>
      </c>
      <c r="J49" s="93"/>
      <c r="K49" s="97">
        <v>3503709052</v>
      </c>
      <c r="L49" s="93"/>
      <c r="M49" s="97">
        <v>0</v>
      </c>
      <c r="N49" s="93"/>
      <c r="O49" s="97">
        <v>0</v>
      </c>
      <c r="P49" s="93"/>
      <c r="Q49" s="97">
        <f t="shared" si="0"/>
        <v>1200000</v>
      </c>
      <c r="R49" s="93"/>
      <c r="S49" s="97">
        <v>3221</v>
      </c>
      <c r="T49" s="93"/>
      <c r="U49" s="97">
        <v>3503709052</v>
      </c>
      <c r="V49" s="93"/>
      <c r="W49" s="97">
        <v>3835322004</v>
      </c>
      <c r="X49" s="94"/>
      <c r="Y49" s="95">
        <f t="shared" si="1"/>
        <v>0.12846091100042739</v>
      </c>
    </row>
    <row r="50" spans="1:25" ht="39.75" customHeight="1" x14ac:dyDescent="0.35">
      <c r="A50" s="96" t="s">
        <v>19</v>
      </c>
      <c r="B50" s="98"/>
      <c r="C50" s="97">
        <v>1600000</v>
      </c>
      <c r="D50" s="93"/>
      <c r="E50" s="97">
        <v>4831452247</v>
      </c>
      <c r="F50" s="93"/>
      <c r="G50" s="97">
        <v>2116313456</v>
      </c>
      <c r="H50" s="93"/>
      <c r="I50" s="97">
        <v>0</v>
      </c>
      <c r="J50" s="93"/>
      <c r="K50" s="97">
        <v>0</v>
      </c>
      <c r="L50" s="93"/>
      <c r="M50" s="97">
        <v>0</v>
      </c>
      <c r="N50" s="93"/>
      <c r="O50" s="97">
        <v>0</v>
      </c>
      <c r="P50" s="93"/>
      <c r="Q50" s="97">
        <f t="shared" si="0"/>
        <v>1600000</v>
      </c>
      <c r="R50" s="93"/>
      <c r="S50" s="97">
        <v>1975</v>
      </c>
      <c r="T50" s="93"/>
      <c r="U50" s="97">
        <v>4831452247</v>
      </c>
      <c r="V50" s="93"/>
      <c r="W50" s="97">
        <v>3135573200</v>
      </c>
      <c r="X50" s="94"/>
      <c r="Y50" s="95">
        <f t="shared" si="1"/>
        <v>0.10502340855876811</v>
      </c>
    </row>
    <row r="51" spans="1:25" ht="39.75" customHeight="1" x14ac:dyDescent="0.35">
      <c r="A51" s="96" t="s">
        <v>21</v>
      </c>
      <c r="B51" s="98"/>
      <c r="C51" s="97">
        <v>375619</v>
      </c>
      <c r="D51" s="93"/>
      <c r="E51" s="97">
        <v>1457014160</v>
      </c>
      <c r="F51" s="93"/>
      <c r="G51" s="97">
        <v>1243378791</v>
      </c>
      <c r="H51" s="93"/>
      <c r="I51" s="97">
        <v>0</v>
      </c>
      <c r="J51" s="93"/>
      <c r="K51" s="97">
        <v>0</v>
      </c>
      <c r="L51" s="93"/>
      <c r="M51" s="97">
        <v>0</v>
      </c>
      <c r="N51" s="93"/>
      <c r="O51" s="97">
        <v>0</v>
      </c>
      <c r="P51" s="93"/>
      <c r="Q51" s="97">
        <f t="shared" si="0"/>
        <v>375619</v>
      </c>
      <c r="R51" s="93"/>
      <c r="S51" s="97">
        <v>4660</v>
      </c>
      <c r="T51" s="93"/>
      <c r="U51" s="97">
        <v>1457014160</v>
      </c>
      <c r="V51" s="93"/>
      <c r="W51" s="97">
        <v>1736854067</v>
      </c>
      <c r="X51" s="94"/>
      <c r="Y51" s="95">
        <f t="shared" si="1"/>
        <v>5.817447804615087E-2</v>
      </c>
    </row>
    <row r="52" spans="1:25" ht="39.75" customHeight="1" x14ac:dyDescent="0.35">
      <c r="A52" s="96" t="s">
        <v>160</v>
      </c>
      <c r="B52" s="98"/>
      <c r="C52" s="97">
        <v>0</v>
      </c>
      <c r="D52" s="93"/>
      <c r="E52" s="97">
        <v>0</v>
      </c>
      <c r="F52" s="93"/>
      <c r="G52" s="97">
        <v>0</v>
      </c>
      <c r="H52" s="93"/>
      <c r="I52" s="97">
        <v>100000</v>
      </c>
      <c r="J52" s="93"/>
      <c r="K52" s="97">
        <v>1185148841</v>
      </c>
      <c r="L52" s="93"/>
      <c r="M52" s="97">
        <v>0</v>
      </c>
      <c r="N52" s="93"/>
      <c r="O52" s="97">
        <v>0</v>
      </c>
      <c r="P52" s="93"/>
      <c r="Q52" s="97">
        <f t="shared" si="0"/>
        <v>100000</v>
      </c>
      <c r="R52" s="93"/>
      <c r="S52" s="97">
        <v>14030</v>
      </c>
      <c r="T52" s="93"/>
      <c r="U52" s="97">
        <v>1185148841</v>
      </c>
      <c r="V52" s="93"/>
      <c r="W52" s="97">
        <v>1392154810</v>
      </c>
      <c r="X52" s="94"/>
      <c r="Y52" s="95">
        <f t="shared" si="1"/>
        <v>4.6629063989858131E-2</v>
      </c>
    </row>
    <row r="53" spans="1:25" ht="39.75" customHeight="1" x14ac:dyDescent="0.35">
      <c r="A53" s="96" t="s">
        <v>100</v>
      </c>
      <c r="B53" s="98"/>
      <c r="C53" s="97">
        <v>750000</v>
      </c>
      <c r="D53" s="93"/>
      <c r="E53" s="97">
        <v>6091062303</v>
      </c>
      <c r="F53" s="93"/>
      <c r="G53" s="97">
        <v>5405886960</v>
      </c>
      <c r="H53" s="93"/>
      <c r="I53" s="97">
        <v>0</v>
      </c>
      <c r="J53" s="93"/>
      <c r="K53" s="97">
        <v>0</v>
      </c>
      <c r="L53" s="93"/>
      <c r="M53" s="97">
        <v>-750000</v>
      </c>
      <c r="N53" s="93"/>
      <c r="O53" s="97">
        <v>-8766705495</v>
      </c>
      <c r="P53" s="93"/>
      <c r="Q53" s="97">
        <f t="shared" si="0"/>
        <v>0</v>
      </c>
      <c r="R53" s="93"/>
      <c r="S53" s="97">
        <v>0</v>
      </c>
      <c r="T53" s="93"/>
      <c r="U53" s="97">
        <v>0</v>
      </c>
      <c r="V53" s="93"/>
      <c r="W53" s="97">
        <v>0</v>
      </c>
      <c r="X53" s="94"/>
      <c r="Y53" s="95">
        <f t="shared" si="1"/>
        <v>0</v>
      </c>
    </row>
    <row r="54" spans="1:25" ht="39.75" customHeight="1" x14ac:dyDescent="0.35">
      <c r="A54" s="96" t="s">
        <v>161</v>
      </c>
      <c r="B54" s="98"/>
      <c r="C54" s="97">
        <v>0</v>
      </c>
      <c r="D54" s="93"/>
      <c r="E54" s="97">
        <v>0</v>
      </c>
      <c r="F54" s="93"/>
      <c r="G54" s="97">
        <v>0</v>
      </c>
      <c r="H54" s="93"/>
      <c r="I54" s="97">
        <v>8313000</v>
      </c>
      <c r="J54" s="93"/>
      <c r="K54" s="97">
        <v>1632125120</v>
      </c>
      <c r="L54" s="93"/>
      <c r="M54" s="97">
        <v>-8313000</v>
      </c>
      <c r="N54" s="93"/>
      <c r="O54" s="97">
        <v>-199850000</v>
      </c>
      <c r="P54" s="93"/>
      <c r="Q54" s="97">
        <v>0</v>
      </c>
      <c r="R54" s="93"/>
      <c r="S54" s="97">
        <v>0</v>
      </c>
      <c r="T54" s="93"/>
      <c r="U54" s="97">
        <v>0</v>
      </c>
      <c r="V54" s="93"/>
      <c r="W54" s="97">
        <v>0</v>
      </c>
      <c r="X54" s="94"/>
      <c r="Y54" s="95">
        <f t="shared" si="1"/>
        <v>0</v>
      </c>
    </row>
    <row r="55" spans="1:25" ht="39.75" customHeight="1" thickBot="1" x14ac:dyDescent="0.4">
      <c r="A55" s="96" t="s">
        <v>162</v>
      </c>
      <c r="B55" s="98"/>
      <c r="C55" s="102">
        <v>0</v>
      </c>
      <c r="D55" s="93"/>
      <c r="E55" s="102">
        <v>0</v>
      </c>
      <c r="F55" s="93"/>
      <c r="G55" s="102">
        <v>0</v>
      </c>
      <c r="H55" s="93"/>
      <c r="I55" s="102">
        <v>40000000</v>
      </c>
      <c r="J55" s="93"/>
      <c r="K55" s="102">
        <v>509381632</v>
      </c>
      <c r="L55" s="93"/>
      <c r="M55" s="102">
        <v>-40000000</v>
      </c>
      <c r="N55" s="93"/>
      <c r="O55" s="102">
        <v>-1324440</v>
      </c>
      <c r="P55" s="93"/>
      <c r="Q55" s="102">
        <v>0</v>
      </c>
      <c r="R55" s="93"/>
      <c r="S55" s="97">
        <v>0</v>
      </c>
      <c r="T55" s="93"/>
      <c r="U55" s="102">
        <v>0</v>
      </c>
      <c r="V55" s="93"/>
      <c r="W55" s="102">
        <v>0</v>
      </c>
      <c r="X55" s="94"/>
      <c r="Y55" s="95">
        <f t="shared" si="1"/>
        <v>0</v>
      </c>
    </row>
    <row r="56" spans="1:25" ht="39" customHeight="1" thickBot="1" x14ac:dyDescent="0.25">
      <c r="C56" s="103">
        <f>SUM(C11:C55)</f>
        <v>233326467</v>
      </c>
      <c r="D56" s="104"/>
      <c r="E56" s="103">
        <f>SUM(E11:E55)</f>
        <v>1867290332438</v>
      </c>
      <c r="F56" s="104"/>
      <c r="G56" s="103">
        <f>SUM(G11:G55)</f>
        <v>1564080525289</v>
      </c>
      <c r="H56" s="104"/>
      <c r="I56" s="103">
        <f>SUM(I11:I55)</f>
        <v>117677572</v>
      </c>
      <c r="J56" s="104"/>
      <c r="K56" s="103">
        <f>SUM(K11:K55)</f>
        <v>314740511581</v>
      </c>
      <c r="L56" s="104"/>
      <c r="M56" s="103">
        <f>SUM(M11:M55)</f>
        <v>-88582601</v>
      </c>
      <c r="N56" s="104"/>
      <c r="O56" s="103">
        <f>SUM(O11:O55)</f>
        <v>-471819376070</v>
      </c>
      <c r="P56" s="104"/>
      <c r="Q56" s="103">
        <f>SUM(Q11:Q55)</f>
        <v>262421438</v>
      </c>
      <c r="R56" s="104"/>
      <c r="S56" s="99"/>
      <c r="T56" s="104"/>
      <c r="U56" s="103">
        <f>SUM(U11:U55)</f>
        <v>1872230734499</v>
      </c>
      <c r="V56" s="104"/>
      <c r="W56" s="103">
        <f>SUM(W11:W55)</f>
        <v>2560977869868</v>
      </c>
      <c r="X56" s="105"/>
      <c r="Y56" s="106">
        <f>SUM(X11:Y55)</f>
        <v>85.777817318093767</v>
      </c>
    </row>
    <row r="57" spans="1:25" ht="23.25" thickTop="1" x14ac:dyDescent="0.2">
      <c r="C57" s="36" t="s">
        <v>163</v>
      </c>
      <c r="D57" s="37"/>
      <c r="E57" s="36"/>
      <c r="F57" s="37"/>
      <c r="G57" s="36"/>
      <c r="H57" s="37"/>
      <c r="I57" s="36"/>
      <c r="J57" s="37"/>
      <c r="K57" s="36"/>
      <c r="L57" s="37"/>
      <c r="M57" s="36"/>
      <c r="N57" s="37"/>
      <c r="O57" s="36"/>
      <c r="P57" s="37"/>
      <c r="Q57" s="36"/>
      <c r="R57" s="37"/>
      <c r="S57" s="36"/>
      <c r="T57" s="37"/>
      <c r="U57" s="36"/>
      <c r="V57" s="37"/>
      <c r="W57" s="36"/>
      <c r="X57" s="12"/>
      <c r="Y57" s="71"/>
    </row>
    <row r="58" spans="1:25" ht="33.75" hidden="1" x14ac:dyDescent="0.2">
      <c r="C58" s="97"/>
      <c r="D58" s="97"/>
      <c r="E58" s="97">
        <v>1867290332438</v>
      </c>
      <c r="F58" s="97"/>
      <c r="G58" s="97">
        <v>-303209807149</v>
      </c>
      <c r="H58" s="97"/>
      <c r="I58" s="97">
        <v>117677572</v>
      </c>
      <c r="J58" s="97"/>
      <c r="K58" s="97">
        <v>314740511581</v>
      </c>
      <c r="L58" s="97"/>
      <c r="M58" s="97">
        <v>-88582601</v>
      </c>
      <c r="N58" s="97"/>
      <c r="O58" s="97">
        <v>-471819376070</v>
      </c>
      <c r="P58" s="97"/>
      <c r="Q58" s="97">
        <f>C56+I56+M56</f>
        <v>262421438</v>
      </c>
      <c r="R58" s="97"/>
      <c r="S58" s="97"/>
      <c r="T58" s="97"/>
      <c r="U58" s="97">
        <v>1872230734499</v>
      </c>
      <c r="V58" s="97"/>
      <c r="W58" s="97">
        <v>688747135369</v>
      </c>
      <c r="Y58" s="95">
        <v>85.78</v>
      </c>
    </row>
    <row r="59" spans="1:25" ht="33.75" hidden="1" x14ac:dyDescent="0.2">
      <c r="C59" s="97"/>
      <c r="D59" s="97"/>
      <c r="E59" s="97">
        <f>E58-E56</f>
        <v>0</v>
      </c>
      <c r="F59" s="97"/>
      <c r="G59" s="97">
        <f>E58+G58</f>
        <v>1564080525289</v>
      </c>
      <c r="H59" s="97"/>
      <c r="I59" s="97">
        <f>I58-I56</f>
        <v>0</v>
      </c>
      <c r="J59" s="97"/>
      <c r="K59" s="97">
        <f>K58-K56</f>
        <v>0</v>
      </c>
      <c r="L59" s="97"/>
      <c r="M59" s="97">
        <f>M58-M56</f>
        <v>0</v>
      </c>
      <c r="N59" s="97"/>
      <c r="O59" s="97">
        <f>O58-O56</f>
        <v>0</v>
      </c>
      <c r="P59" s="97"/>
      <c r="Q59" s="97">
        <f>Q58-Q56</f>
        <v>0</v>
      </c>
      <c r="R59" s="97"/>
      <c r="S59" s="97"/>
      <c r="T59" s="97"/>
      <c r="U59" s="97">
        <f>U58-U56</f>
        <v>0</v>
      </c>
      <c r="V59" s="97"/>
      <c r="W59" s="97">
        <f>U58+W58</f>
        <v>2560977869868</v>
      </c>
      <c r="Y59" s="95">
        <f>Y58-Y56</f>
        <v>2.1826819062340519E-3</v>
      </c>
    </row>
    <row r="60" spans="1:25" ht="33.75" hidden="1" x14ac:dyDescent="0.2">
      <c r="G60" s="97">
        <f>G59-G56</f>
        <v>0</v>
      </c>
      <c r="U60" s="97"/>
      <c r="V60" s="97"/>
      <c r="W60" s="97">
        <f>W59-W56</f>
        <v>0</v>
      </c>
    </row>
    <row r="61" spans="1:25" ht="33.75" x14ac:dyDescent="0.2">
      <c r="G61" s="97"/>
      <c r="U61" s="97"/>
      <c r="V61" s="97"/>
      <c r="W61" s="97"/>
    </row>
  </sheetData>
  <sortState xmlns:xlrd2="http://schemas.microsoft.com/office/spreadsheetml/2017/richdata2" ref="A11:Y41">
    <sortCondition descending="1" ref="W11:W41"/>
  </sortState>
  <mergeCells count="20">
    <mergeCell ref="A1:Y1"/>
    <mergeCell ref="A2:Y2"/>
    <mergeCell ref="A3:Y3"/>
    <mergeCell ref="C9:C10"/>
    <mergeCell ref="E9:E10"/>
    <mergeCell ref="G9:G10"/>
    <mergeCell ref="Q9:Q10"/>
    <mergeCell ref="S9:S10"/>
    <mergeCell ref="U9:U10"/>
    <mergeCell ref="W9:W10"/>
    <mergeCell ref="Y9:Y10"/>
    <mergeCell ref="A5:Y5"/>
    <mergeCell ref="A6:Y6"/>
    <mergeCell ref="C8:G8"/>
    <mergeCell ref="I8:O8"/>
    <mergeCell ref="Q8:Y8"/>
    <mergeCell ref="A9:A10"/>
    <mergeCell ref="C7:Y7"/>
    <mergeCell ref="I9:K9"/>
    <mergeCell ref="M9:O9"/>
  </mergeCells>
  <pageMargins left="0.39" right="0.39" top="0.39" bottom="0.39" header="0" footer="0"/>
  <pageSetup paperSize="9" scale="2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8"/>
  <sheetViews>
    <sheetView rightToLeft="1" view="pageBreakPreview" zoomScale="66" zoomScaleNormal="100" zoomScaleSheetLayoutView="66" workbookViewId="0">
      <selection activeCell="A12" sqref="A12:A13"/>
    </sheetView>
  </sheetViews>
  <sheetFormatPr defaultColWidth="9.140625" defaultRowHeight="15.75" x14ac:dyDescent="0.4"/>
  <cols>
    <col min="1" max="1" width="53.5703125" style="17" bestFit="1" customWidth="1"/>
    <col min="2" max="2" width="1.42578125" style="17" customWidth="1"/>
    <col min="3" max="3" width="17" style="17" customWidth="1"/>
    <col min="4" max="4" width="1.42578125" style="17" customWidth="1"/>
    <col min="5" max="5" width="17.42578125" style="17" customWidth="1"/>
    <col min="6" max="6" width="1.42578125" style="17" customWidth="1"/>
    <col min="7" max="7" width="18.7109375" style="17" customWidth="1"/>
    <col min="8" max="8" width="1.42578125" style="17" customWidth="1"/>
    <col min="9" max="9" width="18.140625" style="17" customWidth="1"/>
    <col min="10" max="10" width="1.42578125" style="17" customWidth="1"/>
    <col min="11" max="11" width="18.42578125" style="17" customWidth="1"/>
    <col min="12" max="12" width="1.42578125" style="17" customWidth="1"/>
    <col min="13" max="13" width="18" style="17" customWidth="1"/>
    <col min="14" max="14" width="1.42578125" style="17" customWidth="1"/>
    <col min="15" max="15" width="18.7109375" style="17" customWidth="1"/>
    <col min="16" max="16" width="1.42578125" style="17" customWidth="1"/>
    <col min="17" max="17" width="15.140625" style="17" customWidth="1"/>
    <col min="18" max="18" width="1.42578125" style="17" customWidth="1"/>
    <col min="19" max="19" width="16.7109375" style="17" customWidth="1"/>
    <col min="20" max="20" width="1.42578125" style="17" customWidth="1"/>
    <col min="21" max="21" width="18" style="17" customWidth="1"/>
    <col min="22" max="22" width="1.42578125" style="17" customWidth="1"/>
    <col min="23" max="16384" width="9.140625" style="17"/>
  </cols>
  <sheetData>
    <row r="1" spans="1:22" ht="39" customHeight="1" x14ac:dyDescent="0.4">
      <c r="A1" s="133" t="str">
        <f>سهام!A1</f>
        <v>صندوق سرمایه گذاری بخشی افق دماوند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6"/>
    </row>
    <row r="2" spans="1:22" ht="39" customHeight="1" x14ac:dyDescent="0.4">
      <c r="A2" s="133" t="str">
        <f>سهام!A2</f>
        <v>صورت وضعیت پرتفوی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6"/>
    </row>
    <row r="3" spans="1:22" ht="39" customHeight="1" x14ac:dyDescent="0.4">
      <c r="A3" s="133" t="str">
        <f>سهام!A3</f>
        <v>به تاریخ 31 خرداد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6"/>
    </row>
    <row r="4" spans="1:22" ht="39" customHeight="1" x14ac:dyDescent="0.4"/>
    <row r="5" spans="1:22" ht="39" customHeight="1" x14ac:dyDescent="0.4">
      <c r="A5" s="147" t="s">
        <v>74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8"/>
    </row>
    <row r="6" spans="1:22" ht="39" customHeight="1" x14ac:dyDescent="0.85">
      <c r="A6" s="18"/>
      <c r="B6" s="18"/>
      <c r="C6" s="143" t="s">
        <v>72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8"/>
    </row>
    <row r="7" spans="1:22" ht="39" customHeight="1" thickBot="1" x14ac:dyDescent="0.9">
      <c r="C7" s="139" t="str">
        <f>سهام!C8</f>
        <v>1405/02/31</v>
      </c>
      <c r="D7" s="140"/>
      <c r="E7" s="140"/>
      <c r="F7" s="140"/>
      <c r="G7" s="140"/>
      <c r="H7" s="140"/>
      <c r="I7" s="140"/>
      <c r="J7" s="140"/>
      <c r="K7" s="140"/>
      <c r="L7" s="21"/>
      <c r="M7" s="140" t="str">
        <f>سهام!Q8</f>
        <v>1405/03/31</v>
      </c>
      <c r="N7" s="140"/>
      <c r="O7" s="140"/>
      <c r="P7" s="140"/>
      <c r="Q7" s="140"/>
      <c r="R7" s="140"/>
      <c r="S7" s="140"/>
      <c r="T7" s="140"/>
      <c r="U7" s="140"/>
    </row>
    <row r="8" spans="1:22" ht="39" customHeight="1" thickBot="1" x14ac:dyDescent="0.7">
      <c r="A8" s="25" t="s">
        <v>73</v>
      </c>
      <c r="B8" s="20"/>
      <c r="C8" s="25" t="s">
        <v>38</v>
      </c>
      <c r="D8" s="20"/>
      <c r="E8" s="25" t="s">
        <v>39</v>
      </c>
      <c r="F8" s="20"/>
      <c r="G8" s="25" t="s">
        <v>40</v>
      </c>
      <c r="H8" s="20"/>
      <c r="I8" s="25" t="s">
        <v>36</v>
      </c>
      <c r="J8" s="20"/>
      <c r="K8" s="25" t="s">
        <v>37</v>
      </c>
      <c r="L8" s="20"/>
      <c r="M8" s="25" t="s">
        <v>38</v>
      </c>
      <c r="N8" s="20"/>
      <c r="O8" s="25" t="s">
        <v>39</v>
      </c>
      <c r="P8" s="20"/>
      <c r="Q8" s="25" t="s">
        <v>40</v>
      </c>
      <c r="R8" s="20"/>
      <c r="S8" s="25" t="s">
        <v>36</v>
      </c>
      <c r="T8" s="20"/>
      <c r="U8" s="25" t="s">
        <v>37</v>
      </c>
    </row>
    <row r="9" spans="1:22" ht="39" customHeight="1" x14ac:dyDescent="0.55000000000000004">
      <c r="A9" s="121" t="s">
        <v>170</v>
      </c>
      <c r="B9" s="19"/>
      <c r="C9" s="109" t="s">
        <v>41</v>
      </c>
      <c r="D9" s="109"/>
      <c r="E9" s="109" t="s">
        <v>139</v>
      </c>
      <c r="F9" s="109"/>
      <c r="G9" s="110">
        <v>0</v>
      </c>
      <c r="H9" s="109"/>
      <c r="I9" s="110">
        <v>0</v>
      </c>
      <c r="J9" s="109"/>
      <c r="K9" s="109" t="s">
        <v>139</v>
      </c>
      <c r="L9" s="109"/>
      <c r="M9" s="109" t="s">
        <v>41</v>
      </c>
      <c r="N9" s="109"/>
      <c r="O9" s="109" t="s">
        <v>42</v>
      </c>
      <c r="P9" s="109"/>
      <c r="Q9" s="110">
        <v>8000000</v>
      </c>
      <c r="R9" s="109"/>
      <c r="S9" s="109">
        <v>6500</v>
      </c>
      <c r="T9" s="109"/>
      <c r="U9" s="109" t="s">
        <v>164</v>
      </c>
      <c r="V9" s="7"/>
    </row>
    <row r="10" spans="1:22" ht="39" customHeight="1" x14ac:dyDescent="0.55000000000000004">
      <c r="A10" s="121" t="s">
        <v>171</v>
      </c>
      <c r="B10" s="19"/>
      <c r="C10" s="109" t="s">
        <v>41</v>
      </c>
      <c r="D10" s="109"/>
      <c r="E10" s="109" t="s">
        <v>139</v>
      </c>
      <c r="F10" s="109"/>
      <c r="G10" s="110">
        <v>0</v>
      </c>
      <c r="H10" s="109"/>
      <c r="I10" s="110">
        <v>0</v>
      </c>
      <c r="J10" s="109"/>
      <c r="K10" s="109" t="s">
        <v>139</v>
      </c>
      <c r="L10" s="109"/>
      <c r="M10" s="109" t="s">
        <v>41</v>
      </c>
      <c r="N10" s="109"/>
      <c r="O10" s="109" t="s">
        <v>42</v>
      </c>
      <c r="P10" s="109"/>
      <c r="Q10" s="110">
        <v>1439000</v>
      </c>
      <c r="R10" s="109"/>
      <c r="S10" s="109">
        <v>6000</v>
      </c>
      <c r="T10" s="109"/>
      <c r="U10" s="109" t="s">
        <v>164</v>
      </c>
      <c r="V10" s="7"/>
    </row>
    <row r="11" spans="1:22" ht="39" customHeight="1" x14ac:dyDescent="0.55000000000000004">
      <c r="A11" s="121" t="s">
        <v>172</v>
      </c>
      <c r="B11" s="19"/>
      <c r="C11" s="109" t="s">
        <v>41</v>
      </c>
      <c r="D11" s="109"/>
      <c r="E11" s="109" t="s">
        <v>139</v>
      </c>
      <c r="F11" s="109"/>
      <c r="G11" s="110">
        <v>0</v>
      </c>
      <c r="H11" s="109"/>
      <c r="I11" s="110">
        <v>0</v>
      </c>
      <c r="J11" s="109"/>
      <c r="K11" s="109" t="s">
        <v>139</v>
      </c>
      <c r="L11" s="109"/>
      <c r="M11" s="109" t="s">
        <v>41</v>
      </c>
      <c r="N11" s="109"/>
      <c r="O11" s="109" t="s">
        <v>42</v>
      </c>
      <c r="P11" s="109"/>
      <c r="Q11" s="110">
        <v>35961000</v>
      </c>
      <c r="R11" s="109"/>
      <c r="S11" s="109">
        <v>600</v>
      </c>
      <c r="T11" s="109"/>
      <c r="U11" s="109" t="s">
        <v>165</v>
      </c>
      <c r="V11" s="7"/>
    </row>
    <row r="12" spans="1:22" ht="39" customHeight="1" x14ac:dyDescent="0.55000000000000004">
      <c r="A12" s="121" t="s">
        <v>173</v>
      </c>
      <c r="B12" s="19"/>
      <c r="C12" s="109" t="s">
        <v>41</v>
      </c>
      <c r="D12" s="109"/>
      <c r="E12" s="109" t="s">
        <v>139</v>
      </c>
      <c r="F12" s="109"/>
      <c r="G12" s="110">
        <v>0</v>
      </c>
      <c r="H12" s="109"/>
      <c r="I12" s="110">
        <v>0</v>
      </c>
      <c r="J12" s="109"/>
      <c r="K12" s="109" t="s">
        <v>139</v>
      </c>
      <c r="L12" s="109"/>
      <c r="M12" s="109" t="s">
        <v>41</v>
      </c>
      <c r="N12" s="109"/>
      <c r="O12" s="109" t="s">
        <v>42</v>
      </c>
      <c r="P12" s="109"/>
      <c r="Q12" s="110">
        <v>4000000</v>
      </c>
      <c r="R12" s="109"/>
      <c r="S12" s="109">
        <v>550</v>
      </c>
      <c r="T12" s="109"/>
      <c r="U12" s="109" t="s">
        <v>165</v>
      </c>
      <c r="V12" s="7"/>
    </row>
    <row r="13" spans="1:22" ht="39" customHeight="1" x14ac:dyDescent="0.55000000000000004">
      <c r="A13" s="121" t="s">
        <v>174</v>
      </c>
      <c r="B13" s="19"/>
      <c r="C13" s="109" t="s">
        <v>41</v>
      </c>
      <c r="D13" s="109"/>
      <c r="E13" s="109" t="s">
        <v>139</v>
      </c>
      <c r="F13" s="109"/>
      <c r="G13" s="110">
        <v>0</v>
      </c>
      <c r="H13" s="109"/>
      <c r="I13" s="110">
        <v>0</v>
      </c>
      <c r="J13" s="109"/>
      <c r="K13" s="109" t="s">
        <v>139</v>
      </c>
      <c r="L13" s="109"/>
      <c r="M13" s="109" t="s">
        <v>41</v>
      </c>
      <c r="N13" s="109"/>
      <c r="O13" s="109" t="s">
        <v>42</v>
      </c>
      <c r="P13" s="109"/>
      <c r="Q13" s="110">
        <v>6400000</v>
      </c>
      <c r="R13" s="109"/>
      <c r="S13" s="109">
        <v>18000</v>
      </c>
      <c r="T13" s="109"/>
      <c r="U13" s="109" t="s">
        <v>166</v>
      </c>
      <c r="V13" s="7"/>
    </row>
    <row r="14" spans="1:22" ht="21.75" customHeight="1" x14ac:dyDescent="0.4"/>
    <row r="15" spans="1:22" ht="21.75" customHeight="1" x14ac:dyDescent="0.4"/>
    <row r="16" spans="1:22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</sheetData>
  <sortState xmlns:xlrd2="http://schemas.microsoft.com/office/spreadsheetml/2017/richdata2" ref="A13:U13">
    <sortCondition descending="1" ref="G13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4F115-0365-4B8E-BA81-0792B316F3F9}">
  <sheetPr>
    <pageSetUpPr fitToPage="1"/>
  </sheetPr>
  <dimension ref="A1:AK20"/>
  <sheetViews>
    <sheetView rightToLeft="1" view="pageBreakPreview" zoomScale="51" zoomScaleNormal="100" zoomScaleSheetLayoutView="51" workbookViewId="0">
      <selection activeCell="A18" sqref="A18:XFD20"/>
    </sheetView>
  </sheetViews>
  <sheetFormatPr defaultRowHeight="15.75" x14ac:dyDescent="0.4"/>
  <cols>
    <col min="1" max="1" width="33" style="44" customWidth="1"/>
    <col min="2" max="2" width="1.42578125" style="44" customWidth="1"/>
    <col min="3" max="3" width="19.42578125" style="44" customWidth="1"/>
    <col min="4" max="4" width="1.42578125" style="44" customWidth="1"/>
    <col min="5" max="5" width="23.28515625" style="44" customWidth="1"/>
    <col min="6" max="6" width="1.42578125" style="44" customWidth="1"/>
    <col min="7" max="7" width="16" style="44" customWidth="1"/>
    <col min="8" max="8" width="1.42578125" style="44" customWidth="1"/>
    <col min="9" max="9" width="13.28515625" style="44" customWidth="1"/>
    <col min="10" max="10" width="1.42578125" style="44" customWidth="1"/>
    <col min="11" max="11" width="14" style="44" customWidth="1"/>
    <col min="12" max="12" width="1.42578125" style="44" customWidth="1"/>
    <col min="13" max="13" width="12.28515625" style="44" bestFit="1" customWidth="1"/>
    <col min="14" max="14" width="1.42578125" style="44" customWidth="1"/>
    <col min="15" max="15" width="22.28515625" style="44" bestFit="1" customWidth="1"/>
    <col min="16" max="16" width="1.42578125" style="44" customWidth="1"/>
    <col min="17" max="17" width="23.28515625" style="44" bestFit="1" customWidth="1"/>
    <col min="18" max="18" width="1.42578125" style="44" customWidth="1"/>
    <col min="19" max="19" width="12.28515625" style="44" bestFit="1" customWidth="1"/>
    <col min="20" max="20" width="1.42578125" style="44" customWidth="1"/>
    <col min="21" max="21" width="22.42578125" style="44" bestFit="1" customWidth="1"/>
    <col min="22" max="22" width="1.42578125" style="44" customWidth="1"/>
    <col min="23" max="23" width="13.140625" style="44" bestFit="1" customWidth="1"/>
    <col min="24" max="24" width="1.42578125" style="44" customWidth="1"/>
    <col min="25" max="25" width="24" style="44" bestFit="1" customWidth="1"/>
    <col min="26" max="26" width="1.5703125" style="44" customWidth="1"/>
    <col min="27" max="27" width="12.28515625" style="44" bestFit="1" customWidth="1"/>
    <col min="28" max="28" width="1.5703125" style="44" customWidth="1"/>
    <col min="29" max="29" width="25.140625" style="44" bestFit="1" customWidth="1"/>
    <col min="30" max="30" width="1.5703125" style="44" customWidth="1"/>
    <col min="31" max="31" width="26.7109375" style="44" bestFit="1" customWidth="1"/>
    <col min="32" max="32" width="1.5703125" style="44" customWidth="1"/>
    <col min="33" max="33" width="23.42578125" style="44" bestFit="1" customWidth="1"/>
    <col min="34" max="34" width="1.5703125" style="17" customWidth="1"/>
    <col min="35" max="35" width="17.7109375" style="17" customWidth="1"/>
    <col min="36" max="36" width="1.5703125" style="17" customWidth="1"/>
    <col min="37" max="37" width="21.7109375" style="17" hidden="1" customWidth="1"/>
    <col min="38" max="16384" width="9.140625" style="17"/>
  </cols>
  <sheetData>
    <row r="1" spans="1:37" ht="40.5" customHeight="1" x14ac:dyDescent="0.4">
      <c r="A1" s="133" t="str">
        <f>سهام!A1</f>
        <v>صندوق سرمایه گذاری بخشی افق دماوند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</row>
    <row r="2" spans="1:37" ht="40.5" customHeight="1" x14ac:dyDescent="0.4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</row>
    <row r="3" spans="1:37" ht="40.5" customHeight="1" x14ac:dyDescent="0.4">
      <c r="A3" s="133" t="str">
        <f>سهام!A3</f>
        <v>به تاریخ 31 خرداد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</row>
    <row r="4" spans="1:37" ht="40.5" customHeight="1" x14ac:dyDescent="0.4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5" spans="1:37" ht="40.5" customHeight="1" x14ac:dyDescent="0.4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</row>
    <row r="6" spans="1:37" ht="40.5" customHeight="1" x14ac:dyDescent="0.4">
      <c r="A6" s="135" t="s">
        <v>112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</row>
    <row r="7" spans="1:37" ht="40.5" customHeight="1" thickBot="1" x14ac:dyDescent="0.7">
      <c r="A7" s="113"/>
      <c r="B7" s="113"/>
      <c r="C7" s="149" t="s">
        <v>101</v>
      </c>
      <c r="D7" s="149"/>
      <c r="E7" s="149"/>
      <c r="F7" s="149"/>
      <c r="G7" s="149"/>
      <c r="H7" s="149"/>
      <c r="I7" s="149"/>
      <c r="J7" s="149"/>
      <c r="K7" s="149"/>
      <c r="L7" s="113"/>
      <c r="M7" s="149" t="str">
        <f>سهام!C8</f>
        <v>1405/02/31</v>
      </c>
      <c r="N7" s="149"/>
      <c r="O7" s="149"/>
      <c r="P7" s="149"/>
      <c r="Q7" s="149"/>
      <c r="R7" s="50"/>
      <c r="S7" s="149" t="s">
        <v>1</v>
      </c>
      <c r="T7" s="149"/>
      <c r="U7" s="149"/>
      <c r="V7" s="149"/>
      <c r="W7" s="149"/>
      <c r="X7" s="149"/>
      <c r="Y7" s="149"/>
      <c r="Z7" s="50"/>
      <c r="AA7" s="154" t="str">
        <f>سهام!Q8</f>
        <v>1405/03/31</v>
      </c>
      <c r="AB7" s="154"/>
      <c r="AC7" s="154"/>
      <c r="AD7" s="154"/>
      <c r="AE7" s="154"/>
      <c r="AF7" s="154"/>
      <c r="AG7" s="154"/>
      <c r="AH7" s="154"/>
      <c r="AI7" s="154"/>
    </row>
    <row r="8" spans="1:37" ht="40.5" customHeight="1" thickBot="1" x14ac:dyDescent="0.7">
      <c r="A8" s="148" t="s">
        <v>102</v>
      </c>
      <c r="B8" s="50"/>
      <c r="C8" s="156" t="s">
        <v>103</v>
      </c>
      <c r="D8" s="50"/>
      <c r="E8" s="156" t="s">
        <v>104</v>
      </c>
      <c r="F8" s="50"/>
      <c r="G8" s="156" t="s">
        <v>105</v>
      </c>
      <c r="H8" s="50"/>
      <c r="I8" s="156" t="s">
        <v>106</v>
      </c>
      <c r="J8" s="50"/>
      <c r="K8" s="156" t="s">
        <v>107</v>
      </c>
      <c r="L8" s="50"/>
      <c r="M8" s="148" t="s">
        <v>5</v>
      </c>
      <c r="N8" s="50"/>
      <c r="O8" s="148" t="s">
        <v>6</v>
      </c>
      <c r="P8" s="50"/>
      <c r="Q8" s="148" t="s">
        <v>7</v>
      </c>
      <c r="R8" s="50"/>
      <c r="S8" s="149" t="s">
        <v>2</v>
      </c>
      <c r="T8" s="149"/>
      <c r="U8" s="149"/>
      <c r="V8" s="50"/>
      <c r="W8" s="149" t="s">
        <v>3</v>
      </c>
      <c r="X8" s="149"/>
      <c r="Y8" s="149"/>
      <c r="Z8" s="50"/>
      <c r="AA8" s="148" t="s">
        <v>5</v>
      </c>
      <c r="AB8" s="50"/>
      <c r="AC8" s="150" t="s">
        <v>9</v>
      </c>
      <c r="AD8" s="50"/>
      <c r="AE8" s="148" t="s">
        <v>6</v>
      </c>
      <c r="AF8" s="50"/>
      <c r="AG8" s="150" t="s">
        <v>7</v>
      </c>
      <c r="AH8" s="20"/>
      <c r="AI8" s="152" t="s">
        <v>10</v>
      </c>
    </row>
    <row r="9" spans="1:37" ht="40.5" customHeight="1" thickBot="1" x14ac:dyDescent="0.7">
      <c r="A9" s="149"/>
      <c r="B9" s="50"/>
      <c r="C9" s="151"/>
      <c r="D9" s="50"/>
      <c r="E9" s="151"/>
      <c r="F9" s="50"/>
      <c r="G9" s="151"/>
      <c r="H9" s="50"/>
      <c r="I9" s="151"/>
      <c r="J9" s="50"/>
      <c r="K9" s="151"/>
      <c r="L9" s="50"/>
      <c r="M9" s="149"/>
      <c r="N9" s="50"/>
      <c r="O9" s="149"/>
      <c r="P9" s="50"/>
      <c r="Q9" s="149"/>
      <c r="R9" s="50"/>
      <c r="S9" s="33" t="s">
        <v>5</v>
      </c>
      <c r="T9" s="50"/>
      <c r="U9" s="33" t="s">
        <v>6</v>
      </c>
      <c r="V9" s="50"/>
      <c r="W9" s="33" t="s">
        <v>5</v>
      </c>
      <c r="X9" s="50"/>
      <c r="Y9" s="33" t="s">
        <v>8</v>
      </c>
      <c r="Z9" s="50"/>
      <c r="AA9" s="149"/>
      <c r="AB9" s="50"/>
      <c r="AC9" s="151"/>
      <c r="AD9" s="50"/>
      <c r="AE9" s="149"/>
      <c r="AF9" s="50"/>
      <c r="AG9" s="151"/>
      <c r="AH9" s="20"/>
      <c r="AI9" s="153"/>
    </row>
    <row r="10" spans="1:37" ht="39.6" customHeight="1" thickBot="1" x14ac:dyDescent="0.65">
      <c r="A10" s="35" t="s">
        <v>108</v>
      </c>
      <c r="B10" s="114"/>
      <c r="C10" s="36" t="s">
        <v>109</v>
      </c>
      <c r="D10" s="36"/>
      <c r="E10" s="36" t="s">
        <v>109</v>
      </c>
      <c r="F10" s="36"/>
      <c r="G10" s="36" t="s">
        <v>110</v>
      </c>
      <c r="H10" s="36"/>
      <c r="I10" s="36" t="s">
        <v>111</v>
      </c>
      <c r="J10" s="36"/>
      <c r="K10" s="36">
        <v>23</v>
      </c>
      <c r="L10" s="114"/>
      <c r="M10" s="115">
        <v>177100</v>
      </c>
      <c r="N10" s="89"/>
      <c r="O10" s="115">
        <v>177196298123</v>
      </c>
      <c r="P10" s="89"/>
      <c r="Q10" s="115">
        <v>177003701875</v>
      </c>
      <c r="R10" s="46"/>
      <c r="S10" s="115">
        <v>354400</v>
      </c>
      <c r="T10" s="89"/>
      <c r="U10" s="115">
        <v>354571015000</v>
      </c>
      <c r="V10" s="89"/>
      <c r="W10" s="115">
        <v>-177100</v>
      </c>
      <c r="X10" s="89"/>
      <c r="Y10" s="115">
        <v>-177004226875</v>
      </c>
      <c r="Z10" s="89"/>
      <c r="AA10" s="115">
        <v>354400</v>
      </c>
      <c r="AB10" s="89"/>
      <c r="AC10" s="89">
        <v>1000000</v>
      </c>
      <c r="AD10" s="89"/>
      <c r="AE10" s="115">
        <v>354571015000</v>
      </c>
      <c r="AF10" s="89"/>
      <c r="AG10" s="115">
        <v>354207295000</v>
      </c>
      <c r="AH10" s="109"/>
      <c r="AI10" s="111">
        <f>AG10/$AK$10*100</f>
        <v>11.86387785725465</v>
      </c>
      <c r="AK10" s="11">
        <f>سهام!AA11</f>
        <v>2985594586035</v>
      </c>
    </row>
    <row r="11" spans="1:37" ht="39.6" customHeight="1" thickBot="1" x14ac:dyDescent="0.65">
      <c r="A11" s="52"/>
      <c r="B11" s="114"/>
      <c r="C11" s="116"/>
      <c r="D11" s="114"/>
      <c r="E11" s="116"/>
      <c r="F11" s="114"/>
      <c r="G11" s="116"/>
      <c r="H11" s="114"/>
      <c r="I11" s="116"/>
      <c r="J11" s="114"/>
      <c r="K11" s="116"/>
      <c r="L11" s="114"/>
      <c r="M11" s="117">
        <f>SUM(M10)</f>
        <v>177100</v>
      </c>
      <c r="N11" s="89"/>
      <c r="O11" s="117">
        <f>SUM(O10)</f>
        <v>177196298123</v>
      </c>
      <c r="P11" s="89"/>
      <c r="Q11" s="117">
        <f>SUM(Q10)</f>
        <v>177003701875</v>
      </c>
      <c r="R11" s="46"/>
      <c r="S11" s="117">
        <f>SUM(S10)</f>
        <v>354400</v>
      </c>
      <c r="T11" s="89"/>
      <c r="U11" s="117">
        <f>SUM(U10)</f>
        <v>354571015000</v>
      </c>
      <c r="V11" s="89"/>
      <c r="W11" s="117">
        <f>SUM(W10)</f>
        <v>-177100</v>
      </c>
      <c r="X11" s="89"/>
      <c r="Y11" s="117">
        <f>SUM(Y10)</f>
        <v>-177004226875</v>
      </c>
      <c r="Z11" s="89"/>
      <c r="AA11" s="117">
        <f>SUM(AA10)</f>
        <v>354400</v>
      </c>
      <c r="AB11" s="89"/>
      <c r="AC11" s="89"/>
      <c r="AD11" s="89"/>
      <c r="AE11" s="117">
        <f>SUM(AE10)</f>
        <v>354571015000</v>
      </c>
      <c r="AF11" s="89"/>
      <c r="AG11" s="117">
        <f>SUM(AG10)</f>
        <v>354207295000</v>
      </c>
      <c r="AH11" s="109"/>
      <c r="AI11" s="112">
        <f>SUM(AI10)</f>
        <v>11.86387785725465</v>
      </c>
    </row>
    <row r="12" spans="1:37" ht="23.25" thickTop="1" x14ac:dyDescent="0.4"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S12" s="36"/>
      <c r="T12" s="36"/>
      <c r="U12" s="36"/>
      <c r="W12" s="36"/>
    </row>
    <row r="13" spans="1:37" ht="22.5" hidden="1" x14ac:dyDescent="0.4">
      <c r="G13" s="36"/>
      <c r="H13" s="36"/>
      <c r="I13" s="36"/>
      <c r="J13" s="36"/>
      <c r="K13" s="36"/>
      <c r="L13" s="36"/>
      <c r="M13" s="36"/>
      <c r="N13" s="36"/>
      <c r="O13" s="36">
        <v>192904834998</v>
      </c>
      <c r="P13" s="36"/>
      <c r="Q13" s="36">
        <v>192695165000</v>
      </c>
      <c r="R13" s="36"/>
      <c r="S13" s="36">
        <v>9000</v>
      </c>
      <c r="T13" s="36"/>
      <c r="U13" s="36">
        <v>9004893750</v>
      </c>
      <c r="V13" s="36"/>
      <c r="W13" s="36"/>
      <c r="X13" s="36"/>
      <c r="Y13" s="36"/>
      <c r="Z13" s="36"/>
      <c r="AA13" s="36">
        <f>M11+S11+W11</f>
        <v>354400</v>
      </c>
      <c r="AB13" s="36"/>
      <c r="AC13" s="36"/>
      <c r="AD13" s="36"/>
      <c r="AE13" s="36">
        <v>201909728748</v>
      </c>
      <c r="AF13" s="36"/>
      <c r="AG13" s="36">
        <v>-219457498</v>
      </c>
      <c r="AH13" s="107"/>
      <c r="AI13" s="107">
        <v>8.7100000000000009</v>
      </c>
    </row>
    <row r="14" spans="1:37" ht="22.5" hidden="1" x14ac:dyDescent="0.4">
      <c r="G14" s="36"/>
      <c r="H14" s="36"/>
      <c r="I14" s="36"/>
      <c r="J14" s="36"/>
      <c r="K14" s="36"/>
      <c r="L14" s="36"/>
      <c r="M14" s="36"/>
      <c r="N14" s="36"/>
      <c r="O14" s="36">
        <f>O13-O11</f>
        <v>15708536875</v>
      </c>
      <c r="P14" s="36"/>
      <c r="Q14" s="36">
        <f>Q13-Q11</f>
        <v>15691463125</v>
      </c>
      <c r="R14" s="36"/>
      <c r="S14" s="36">
        <f>S13-S11</f>
        <v>-345400</v>
      </c>
      <c r="T14" s="36"/>
      <c r="U14" s="36">
        <f>U13-U11</f>
        <v>-345566121250</v>
      </c>
      <c r="V14" s="36"/>
      <c r="W14" s="36"/>
      <c r="X14" s="36"/>
      <c r="Y14" s="36"/>
      <c r="Z14" s="36"/>
      <c r="AA14" s="36">
        <f>AA13-AA11</f>
        <v>0</v>
      </c>
      <c r="AB14" s="36"/>
      <c r="AC14" s="36"/>
      <c r="AD14" s="36"/>
      <c r="AE14" s="36">
        <f>AE13-AE11</f>
        <v>-152661286252</v>
      </c>
      <c r="AF14" s="36"/>
      <c r="AG14" s="36">
        <f>AE13+AG13</f>
        <v>201690271250</v>
      </c>
      <c r="AH14" s="107"/>
      <c r="AI14" s="108">
        <f>AI13-AI11</f>
        <v>-3.1538778572546491</v>
      </c>
    </row>
    <row r="15" spans="1:37" ht="22.5" hidden="1" x14ac:dyDescent="0.4">
      <c r="Q15" s="36"/>
      <c r="AG15" s="36">
        <f>AG14-AG11</f>
        <v>-152517023750</v>
      </c>
      <c r="AI15" s="36"/>
    </row>
    <row r="16" spans="1:37" hidden="1" x14ac:dyDescent="0.4">
      <c r="AI16" s="108">
        <f>AI15/AK10*100</f>
        <v>0</v>
      </c>
    </row>
    <row r="17" spans="13:36" hidden="1" x14ac:dyDescent="0.4">
      <c r="AI17" s="108">
        <f>AI16-AI14</f>
        <v>3.1538778572546491</v>
      </c>
      <c r="AJ17" s="108"/>
    </row>
    <row r="18" spans="13:36" ht="24.75" hidden="1" x14ac:dyDescent="0.4">
      <c r="M18" s="89"/>
      <c r="N18" s="89"/>
      <c r="O18" s="89">
        <v>177196298123</v>
      </c>
      <c r="P18" s="89"/>
      <c r="Q18" s="89">
        <v>-192596248</v>
      </c>
      <c r="R18" s="89"/>
      <c r="S18" s="89">
        <v>354400</v>
      </c>
      <c r="T18" s="89"/>
      <c r="U18" s="89">
        <v>354571015000</v>
      </c>
      <c r="V18" s="89"/>
      <c r="W18" s="89">
        <v>-177100</v>
      </c>
      <c r="X18" s="89"/>
      <c r="Y18" s="89">
        <v>-177004226875</v>
      </c>
      <c r="Z18" s="89"/>
      <c r="AA18" s="89">
        <f>M11+S11+W11</f>
        <v>354400</v>
      </c>
      <c r="AB18" s="89"/>
      <c r="AC18" s="89"/>
      <c r="AD18" s="89"/>
      <c r="AE18" s="89">
        <v>354571015000</v>
      </c>
      <c r="AF18" s="89"/>
      <c r="AG18" s="89">
        <v>-363720000</v>
      </c>
      <c r="AH18" s="109"/>
      <c r="AI18" s="109">
        <v>11.86</v>
      </c>
    </row>
    <row r="19" spans="13:36" ht="24.75" hidden="1" x14ac:dyDescent="0.4">
      <c r="M19" s="89"/>
      <c r="N19" s="89"/>
      <c r="O19" s="89"/>
      <c r="P19" s="89"/>
      <c r="Q19" s="89">
        <f>O18+Q18</f>
        <v>177003701875</v>
      </c>
      <c r="R19" s="89"/>
      <c r="S19" s="89">
        <f>S18-S11</f>
        <v>0</v>
      </c>
      <c r="T19" s="89"/>
      <c r="U19" s="89">
        <f>U18-U11</f>
        <v>0</v>
      </c>
      <c r="V19" s="89"/>
      <c r="W19" s="89">
        <f>W18-W11</f>
        <v>0</v>
      </c>
      <c r="X19" s="89"/>
      <c r="Y19" s="89">
        <f>Y18-Y11</f>
        <v>0</v>
      </c>
      <c r="Z19" s="89"/>
      <c r="AA19" s="89">
        <f>AA18-AA11</f>
        <v>0</v>
      </c>
      <c r="AB19" s="89"/>
      <c r="AC19" s="89"/>
      <c r="AD19" s="89"/>
      <c r="AE19" s="89">
        <f>AE18-AE11</f>
        <v>0</v>
      </c>
      <c r="AF19" s="89"/>
      <c r="AG19" s="89">
        <f>AE18+AG18</f>
        <v>354207295000</v>
      </c>
      <c r="AH19" s="109"/>
      <c r="AI19" s="119">
        <f>AI18-AI11</f>
        <v>-3.8778572546505075E-3</v>
      </c>
    </row>
    <row r="20" spans="13:36" ht="24.75" hidden="1" x14ac:dyDescent="0.4">
      <c r="Q20" s="89">
        <f>Q19-Q11</f>
        <v>0</v>
      </c>
      <c r="AG20" s="89">
        <f>AG19-AG11</f>
        <v>0</v>
      </c>
    </row>
  </sheetData>
  <mergeCells count="25">
    <mergeCell ref="W8:Y8"/>
    <mergeCell ref="A8:A9"/>
    <mergeCell ref="C8:C9"/>
    <mergeCell ref="E8:E9"/>
    <mergeCell ref="G8:G9"/>
    <mergeCell ref="O8:O9"/>
    <mergeCell ref="I8:I9"/>
    <mergeCell ref="K8:K9"/>
    <mergeCell ref="M8:M9"/>
    <mergeCell ref="Q8:Q9"/>
    <mergeCell ref="S8:U8"/>
    <mergeCell ref="A1:AI1"/>
    <mergeCell ref="A2:AI2"/>
    <mergeCell ref="A3:AI3"/>
    <mergeCell ref="A6:AI6"/>
    <mergeCell ref="C7:K7"/>
    <mergeCell ref="M7:Q7"/>
    <mergeCell ref="S7:Y7"/>
    <mergeCell ref="AA7:AI7"/>
    <mergeCell ref="A5:W5"/>
    <mergeCell ref="AA8:AA9"/>
    <mergeCell ref="AC8:AC9"/>
    <mergeCell ref="AE8:AE9"/>
    <mergeCell ref="AG8:AG9"/>
    <mergeCell ref="AI8:AI9"/>
  </mergeCells>
  <pageMargins left="0.39" right="0.39" top="0.39" bottom="0.39" header="0" footer="0"/>
  <pageSetup paperSize="9"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7"/>
  <sheetViews>
    <sheetView rightToLeft="1" view="pageBreakPreview" topLeftCell="A10" zoomScale="80" zoomScaleNormal="100" zoomScaleSheetLayoutView="80" workbookViewId="0">
      <selection activeCell="A15" sqref="A15:XFD16"/>
    </sheetView>
  </sheetViews>
  <sheetFormatPr defaultRowHeight="12.75" x14ac:dyDescent="0.2"/>
  <cols>
    <col min="1" max="1" width="48.7109375" style="30" bestFit="1" customWidth="1"/>
    <col min="2" max="2" width="1.42578125" style="30" customWidth="1"/>
    <col min="3" max="3" width="25.5703125" style="30" customWidth="1"/>
    <col min="4" max="4" width="1.42578125" style="30" customWidth="1"/>
    <col min="5" max="5" width="24.7109375" style="30" customWidth="1"/>
    <col min="6" max="6" width="1.42578125" style="30" customWidth="1"/>
    <col min="7" max="7" width="26" style="30" customWidth="1"/>
    <col min="8" max="8" width="1.42578125" style="30" customWidth="1"/>
    <col min="9" max="9" width="24.140625" style="30" customWidth="1"/>
    <col min="10" max="10" width="1.42578125" customWidth="1"/>
    <col min="11" max="11" width="27.42578125" bestFit="1" customWidth="1"/>
    <col min="12" max="12" width="1.42578125" customWidth="1"/>
    <col min="13" max="13" width="21.140625" hidden="1" customWidth="1"/>
  </cols>
  <sheetData>
    <row r="1" spans="1:13" ht="39.75" customHeight="1" x14ac:dyDescent="0.2">
      <c r="A1" s="133" t="str">
        <f>سهام!A1</f>
        <v>صندوق سرمایه گذاری بخشی افق دماوند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3" ht="39.75" customHeight="1" x14ac:dyDescent="0.2">
      <c r="A2" s="133" t="str">
        <f>سهام!A2</f>
        <v>صورت وضعیت پرتفوی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3" ht="39.75" customHeight="1" x14ac:dyDescent="0.2">
      <c r="A3" s="133" t="str">
        <f>سهام!A3</f>
        <v>به تاریخ 31 خرداد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3" ht="39.75" customHeight="1" x14ac:dyDescent="0.2"/>
    <row r="5" spans="1:13" ht="39.75" customHeight="1" x14ac:dyDescent="0.2">
      <c r="A5" s="135" t="s">
        <v>113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</row>
    <row r="6" spans="1:13" ht="39.75" customHeight="1" x14ac:dyDescent="0.85">
      <c r="A6" s="64"/>
      <c r="B6" s="64"/>
      <c r="C6" s="143" t="s">
        <v>72</v>
      </c>
      <c r="D6" s="143"/>
      <c r="E6" s="143"/>
      <c r="F6" s="143"/>
      <c r="G6" s="143"/>
      <c r="H6" s="143"/>
      <c r="I6" s="143"/>
      <c r="J6" s="143"/>
      <c r="K6" s="143"/>
    </row>
    <row r="7" spans="1:13" ht="39.75" customHeight="1" thickBot="1" x14ac:dyDescent="0.8">
      <c r="C7" s="65" t="str">
        <f>سهام!C8</f>
        <v>1405/02/31</v>
      </c>
      <c r="D7" s="34"/>
      <c r="E7" s="158" t="s">
        <v>1</v>
      </c>
      <c r="F7" s="158"/>
      <c r="G7" s="158"/>
      <c r="H7" s="34"/>
      <c r="I7" s="157" t="str">
        <f>سهام!Q8</f>
        <v>1405/03/31</v>
      </c>
      <c r="J7" s="157"/>
      <c r="K7" s="157"/>
    </row>
    <row r="8" spans="1:13" ht="39.75" customHeight="1" thickBot="1" x14ac:dyDescent="0.4">
      <c r="A8" s="33" t="s">
        <v>43</v>
      </c>
      <c r="B8" s="34"/>
      <c r="C8" s="33" t="s">
        <v>44</v>
      </c>
      <c r="D8" s="34"/>
      <c r="E8" s="33" t="s">
        <v>45</v>
      </c>
      <c r="F8" s="34"/>
      <c r="G8" s="33" t="s">
        <v>46</v>
      </c>
      <c r="H8" s="34"/>
      <c r="I8" s="33" t="s">
        <v>44</v>
      </c>
      <c r="J8" s="8"/>
      <c r="K8" s="25" t="s">
        <v>10</v>
      </c>
    </row>
    <row r="9" spans="1:13" ht="39.75" customHeight="1" x14ac:dyDescent="0.2">
      <c r="A9" s="35" t="s">
        <v>76</v>
      </c>
      <c r="C9" s="36">
        <v>167762760</v>
      </c>
      <c r="D9" s="37"/>
      <c r="E9" s="36">
        <v>195988883114</v>
      </c>
      <c r="F9" s="37"/>
      <c r="G9" s="36">
        <v>-188396992126</v>
      </c>
      <c r="H9" s="37"/>
      <c r="I9" s="36">
        <f>C9+E9+G9</f>
        <v>7759653748</v>
      </c>
      <c r="J9" s="12"/>
      <c r="K9" s="72">
        <f>I9/$M$9*100</f>
        <v>0.25990312898795676</v>
      </c>
      <c r="M9" s="11">
        <f>سهام!AA11</f>
        <v>2985594586035</v>
      </c>
    </row>
    <row r="10" spans="1:13" ht="39.75" customHeight="1" thickBot="1" x14ac:dyDescent="0.25">
      <c r="A10" s="35" t="s">
        <v>75</v>
      </c>
      <c r="C10" s="38">
        <v>1844874</v>
      </c>
      <c r="D10" s="37"/>
      <c r="E10" s="38">
        <v>5126</v>
      </c>
      <c r="F10" s="37"/>
      <c r="G10" s="38">
        <v>-1850000</v>
      </c>
      <c r="H10" s="37"/>
      <c r="I10" s="38">
        <f>C10+E10+G10</f>
        <v>0</v>
      </c>
      <c r="J10" s="12"/>
      <c r="K10" s="74">
        <f t="shared" ref="K10" si="0">I10/$M$9*100</f>
        <v>0</v>
      </c>
      <c r="M10" s="11"/>
    </row>
    <row r="11" spans="1:13" ht="39.75" customHeight="1" thickBot="1" x14ac:dyDescent="0.25">
      <c r="A11" s="35"/>
      <c r="C11" s="58">
        <f>SUM(C9:C10)</f>
        <v>169607634</v>
      </c>
      <c r="D11" s="37"/>
      <c r="E11" s="58">
        <f>SUM(E9:E10)</f>
        <v>195988888240</v>
      </c>
      <c r="F11" s="37"/>
      <c r="G11" s="58">
        <f>SUM(G9:G10)</f>
        <v>-188398842126</v>
      </c>
      <c r="H11" s="37"/>
      <c r="I11" s="58">
        <f>SUM(I9:I10)</f>
        <v>7759653748</v>
      </c>
      <c r="J11" s="12"/>
      <c r="K11" s="73">
        <f>SUM(K9:K10)</f>
        <v>0.25990312898795676</v>
      </c>
    </row>
    <row r="12" spans="1:13" ht="13.5" thickTop="1" x14ac:dyDescent="0.2"/>
    <row r="13" spans="1:13" ht="22.5" hidden="1" x14ac:dyDescent="0.2">
      <c r="C13" s="36">
        <v>9180982057</v>
      </c>
      <c r="D13" s="36"/>
      <c r="E13" s="36">
        <v>9049272079</v>
      </c>
      <c r="F13" s="36"/>
      <c r="G13" s="36">
        <v>-17875988926</v>
      </c>
      <c r="H13" s="36"/>
      <c r="I13" s="36">
        <v>354265210</v>
      </c>
      <c r="K13" s="72">
        <v>0.01</v>
      </c>
    </row>
    <row r="14" spans="1:13" ht="22.5" hidden="1" x14ac:dyDescent="0.2">
      <c r="C14" s="36">
        <f>C13-C11</f>
        <v>9011374423</v>
      </c>
      <c r="D14" s="36"/>
      <c r="E14" s="36">
        <f>E13-E11</f>
        <v>-186939616161</v>
      </c>
      <c r="F14" s="36"/>
      <c r="G14" s="36">
        <f>G13-G11</f>
        <v>170522853200</v>
      </c>
      <c r="H14" s="36"/>
      <c r="I14" s="36">
        <f>I13-I11</f>
        <v>-7405388538</v>
      </c>
      <c r="K14" s="72">
        <f>K13-K11</f>
        <v>-0.24990312898795675</v>
      </c>
    </row>
    <row r="15" spans="1:13" ht="22.5" hidden="1" x14ac:dyDescent="0.2">
      <c r="C15" s="36">
        <v>169607634</v>
      </c>
      <c r="D15" s="36"/>
      <c r="E15" s="36">
        <v>195988888240</v>
      </c>
      <c r="F15" s="36"/>
      <c r="G15" s="36">
        <v>-188398842126</v>
      </c>
      <c r="H15" s="36"/>
      <c r="I15" s="36">
        <v>7759653748</v>
      </c>
      <c r="K15" s="72">
        <v>0.26</v>
      </c>
    </row>
    <row r="16" spans="1:13" ht="22.5" hidden="1" x14ac:dyDescent="0.2">
      <c r="C16" s="36">
        <f>C15-C11</f>
        <v>0</v>
      </c>
      <c r="D16" s="36"/>
      <c r="E16" s="36">
        <f>E15-E11</f>
        <v>0</v>
      </c>
      <c r="F16" s="36"/>
      <c r="G16" s="36">
        <f>G15-G11</f>
        <v>0</v>
      </c>
      <c r="H16" s="36"/>
      <c r="I16" s="36">
        <f>I15-I11</f>
        <v>0</v>
      </c>
      <c r="K16" s="72">
        <f>K15-K11</f>
        <v>9.6871012043253657E-5</v>
      </c>
    </row>
    <row r="17" spans="1:1" ht="18.75" x14ac:dyDescent="0.2">
      <c r="A17" s="70"/>
    </row>
  </sheetData>
  <sortState xmlns:xlrd2="http://schemas.microsoft.com/office/spreadsheetml/2017/richdata2" ref="A9:K10">
    <sortCondition descending="1" ref="I9:I10"/>
  </sortState>
  <mergeCells count="7">
    <mergeCell ref="A1:K1"/>
    <mergeCell ref="A2:K2"/>
    <mergeCell ref="A3:K3"/>
    <mergeCell ref="I7:K7"/>
    <mergeCell ref="C6:K6"/>
    <mergeCell ref="A5:K5"/>
    <mergeCell ref="E7:G7"/>
  </mergeCells>
  <pageMargins left="0.39" right="0.39" top="0.39" bottom="0.39" header="0" footer="0"/>
  <pageSetup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topLeftCell="B1" zoomScaleNormal="100" zoomScaleSheetLayoutView="100" workbookViewId="0">
      <selection activeCell="B14" sqref="A14:XFD15"/>
    </sheetView>
  </sheetViews>
  <sheetFormatPr defaultColWidth="9.140625" defaultRowHeight="15.75" x14ac:dyDescent="0.4"/>
  <cols>
    <col min="1" max="1" width="70.5703125" style="44" bestFit="1" customWidth="1"/>
    <col min="2" max="2" width="1.42578125" style="44" customWidth="1"/>
    <col min="3" max="3" width="27.28515625" style="44" customWidth="1"/>
    <col min="4" max="4" width="1.42578125" style="44" customWidth="1"/>
    <col min="5" max="5" width="29.42578125" style="44" customWidth="1"/>
    <col min="6" max="6" width="1.42578125" style="17" customWidth="1"/>
    <col min="7" max="7" width="33.42578125" style="17" customWidth="1"/>
    <col min="8" max="8" width="1.42578125" style="17" customWidth="1"/>
    <col min="9" max="9" width="33" style="17" customWidth="1"/>
    <col min="10" max="10" width="1.42578125" style="17" customWidth="1"/>
    <col min="11" max="11" width="21.140625" style="17" hidden="1" customWidth="1"/>
    <col min="12" max="16384" width="9.140625" style="17"/>
  </cols>
  <sheetData>
    <row r="1" spans="1:11" ht="39" customHeight="1" x14ac:dyDescent="0.4">
      <c r="A1" s="133" t="str">
        <f>سهام!A1</f>
        <v>صندوق سرمایه گذاری بخشی افق دماوند</v>
      </c>
      <c r="B1" s="133"/>
      <c r="C1" s="133"/>
      <c r="D1" s="133"/>
      <c r="E1" s="133"/>
      <c r="F1" s="133"/>
      <c r="G1" s="133"/>
      <c r="H1" s="133"/>
      <c r="I1" s="133"/>
    </row>
    <row r="2" spans="1:11" ht="39" customHeight="1" x14ac:dyDescent="0.4">
      <c r="A2" s="133" t="s">
        <v>47</v>
      </c>
      <c r="B2" s="133"/>
      <c r="C2" s="133"/>
      <c r="D2" s="133"/>
      <c r="E2" s="133"/>
      <c r="F2" s="133"/>
      <c r="G2" s="133"/>
      <c r="H2" s="133"/>
      <c r="I2" s="133"/>
    </row>
    <row r="3" spans="1:11" ht="39" customHeight="1" x14ac:dyDescent="0.4">
      <c r="A3" s="133" t="s">
        <v>146</v>
      </c>
      <c r="B3" s="133"/>
      <c r="C3" s="133"/>
      <c r="D3" s="133"/>
      <c r="E3" s="133"/>
      <c r="F3" s="133"/>
      <c r="G3" s="133"/>
      <c r="H3" s="133"/>
      <c r="I3" s="133"/>
    </row>
    <row r="4" spans="1:11" ht="39" customHeight="1" x14ac:dyDescent="0.4"/>
    <row r="5" spans="1:11" ht="39" customHeight="1" x14ac:dyDescent="0.4">
      <c r="A5" s="135" t="s">
        <v>77</v>
      </c>
      <c r="B5" s="135"/>
      <c r="C5" s="135"/>
      <c r="D5" s="135"/>
      <c r="E5" s="135"/>
      <c r="F5" s="135"/>
      <c r="G5" s="135"/>
      <c r="H5" s="135"/>
      <c r="I5" s="135"/>
    </row>
    <row r="6" spans="1:11" ht="39" customHeight="1" x14ac:dyDescent="0.75">
      <c r="C6" s="134" t="s">
        <v>72</v>
      </c>
      <c r="D6" s="134"/>
      <c r="E6" s="134"/>
      <c r="F6" s="134"/>
      <c r="G6" s="134"/>
      <c r="H6" s="134"/>
      <c r="I6" s="134"/>
    </row>
    <row r="7" spans="1:11" ht="39" customHeight="1" thickBot="1" x14ac:dyDescent="0.7">
      <c r="A7" s="33" t="s">
        <v>48</v>
      </c>
      <c r="B7" s="61"/>
      <c r="C7" s="33" t="s">
        <v>49</v>
      </c>
      <c r="D7" s="61"/>
      <c r="E7" s="33" t="s">
        <v>44</v>
      </c>
      <c r="F7" s="26"/>
      <c r="G7" s="25" t="s">
        <v>50</v>
      </c>
      <c r="H7" s="26"/>
      <c r="I7" s="25" t="s">
        <v>51</v>
      </c>
    </row>
    <row r="8" spans="1:11" ht="39" customHeight="1" x14ac:dyDescent="0.4">
      <c r="A8" s="51" t="s">
        <v>79</v>
      </c>
      <c r="C8" s="62" t="s">
        <v>80</v>
      </c>
      <c r="E8" s="36">
        <f>'2-1'!S61</f>
        <v>453716887952</v>
      </c>
      <c r="F8" s="22"/>
      <c r="G8" s="13">
        <f>E8/$E$12</f>
        <v>0.97140591986221081</v>
      </c>
      <c r="H8" s="22"/>
      <c r="I8" s="13">
        <f>E8/$K$8</f>
        <v>0.18349126435280164</v>
      </c>
      <c r="K8" s="11">
        <v>2472689310591</v>
      </c>
    </row>
    <row r="9" spans="1:11" ht="39" customHeight="1" x14ac:dyDescent="0.4">
      <c r="A9" s="51" t="s">
        <v>116</v>
      </c>
      <c r="C9" s="62" t="s">
        <v>52</v>
      </c>
      <c r="E9" s="36">
        <f>'2-2'!S11</f>
        <v>12600847264</v>
      </c>
      <c r="F9" s="22"/>
      <c r="G9" s="13">
        <f>E9/$E$12</f>
        <v>2.6978360190163572E-2</v>
      </c>
      <c r="H9" s="22"/>
      <c r="I9" s="13">
        <f>E9/$K$8</f>
        <v>5.0960091144601821E-3</v>
      </c>
      <c r="K9" s="11"/>
    </row>
    <row r="10" spans="1:11" ht="39" customHeight="1" x14ac:dyDescent="0.4">
      <c r="A10" s="51" t="s">
        <v>78</v>
      </c>
      <c r="C10" s="62" t="s">
        <v>81</v>
      </c>
      <c r="E10" s="36">
        <f>'2-3'!G13</f>
        <v>1309596</v>
      </c>
      <c r="F10" s="22"/>
      <c r="G10" s="13">
        <f>E10/$E$12</f>
        <v>2.8038394443947966E-6</v>
      </c>
      <c r="H10" s="22"/>
      <c r="I10" s="13">
        <f>E10/$K$8</f>
        <v>5.2962416037904582E-7</v>
      </c>
    </row>
    <row r="11" spans="1:11" ht="39" customHeight="1" thickBot="1" x14ac:dyDescent="0.45">
      <c r="A11" s="51" t="s">
        <v>53</v>
      </c>
      <c r="C11" s="62" t="s">
        <v>115</v>
      </c>
      <c r="E11" s="38">
        <f>'2-4'!E10</f>
        <v>753348587</v>
      </c>
      <c r="F11" s="22"/>
      <c r="G11" s="14">
        <f>E11/$E$12</f>
        <v>1.612916108181214E-3</v>
      </c>
      <c r="H11" s="22"/>
      <c r="I11" s="13">
        <f>E11/$K$8</f>
        <v>3.0466770886793755E-4</v>
      </c>
    </row>
    <row r="12" spans="1:11" ht="39" customHeight="1" thickBot="1" x14ac:dyDescent="0.45">
      <c r="A12" s="52" t="s">
        <v>34</v>
      </c>
      <c r="C12" s="63"/>
      <c r="E12" s="56">
        <f>SUM(E8:E11)</f>
        <v>467072393399</v>
      </c>
      <c r="F12" s="24"/>
      <c r="G12" s="27">
        <f>SUM(G8:G11)</f>
        <v>1</v>
      </c>
      <c r="H12" s="24"/>
      <c r="I12" s="28">
        <f>SUM(I8:I11)</f>
        <v>0.18889247080029015</v>
      </c>
    </row>
    <row r="13" spans="1:11" ht="16.5" thickTop="1" x14ac:dyDescent="0.4"/>
    <row r="14" spans="1:11" ht="22.5" hidden="1" x14ac:dyDescent="0.4">
      <c r="E14" s="36">
        <v>467072393399</v>
      </c>
    </row>
    <row r="15" spans="1:11" ht="22.5" hidden="1" x14ac:dyDescent="0.4">
      <c r="E15" s="36">
        <f>E14-E12</f>
        <v>0</v>
      </c>
    </row>
    <row r="16" spans="1:11" ht="22.5" x14ac:dyDescent="0.4">
      <c r="E16" s="36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68"/>
  <sheetViews>
    <sheetView rightToLeft="1" view="pageBreakPreview" topLeftCell="A16" zoomScale="75" zoomScaleNormal="100" zoomScaleSheetLayoutView="75" workbookViewId="0">
      <selection activeCell="A65" sqref="A65:XFD68"/>
    </sheetView>
  </sheetViews>
  <sheetFormatPr defaultColWidth="9.140625" defaultRowHeight="15.75" x14ac:dyDescent="0.4"/>
  <cols>
    <col min="1" max="1" width="49.140625" style="44" bestFit="1" customWidth="1"/>
    <col min="2" max="2" width="1.42578125" style="44" customWidth="1"/>
    <col min="3" max="3" width="28.7109375" style="44" customWidth="1"/>
    <col min="4" max="4" width="1.42578125" style="44" customWidth="1"/>
    <col min="5" max="5" width="26.85546875" style="44" customWidth="1"/>
    <col min="6" max="6" width="1.42578125" style="44" customWidth="1"/>
    <col min="7" max="7" width="28.42578125" style="44" customWidth="1"/>
    <col min="8" max="8" width="1.42578125" style="44" customWidth="1"/>
    <col min="9" max="9" width="25" style="44" customWidth="1"/>
    <col min="10" max="10" width="1.42578125" style="17" customWidth="1"/>
    <col min="11" max="11" width="27.5703125" style="17" customWidth="1"/>
    <col min="12" max="12" width="1.42578125" style="17" customWidth="1"/>
    <col min="13" max="13" width="26.5703125" style="44" customWidth="1"/>
    <col min="14" max="14" width="1.42578125" style="44" customWidth="1"/>
    <col min="15" max="15" width="23.7109375" style="44" customWidth="1"/>
    <col min="16" max="16" width="1.42578125" style="44" customWidth="1"/>
    <col min="17" max="17" width="23" style="44" bestFit="1" customWidth="1"/>
    <col min="18" max="18" width="1.42578125" style="44" customWidth="1"/>
    <col min="19" max="19" width="26.5703125" style="44" customWidth="1"/>
    <col min="20" max="20" width="1.42578125" style="17" customWidth="1"/>
    <col min="21" max="21" width="24.42578125" style="17" bestFit="1" customWidth="1"/>
    <col min="22" max="22" width="1.42578125" style="17" customWidth="1"/>
    <col min="23" max="23" width="20" style="17" bestFit="1" customWidth="1"/>
    <col min="24" max="16384" width="9.140625" style="17"/>
  </cols>
  <sheetData>
    <row r="1" spans="1:21" ht="39" customHeight="1" x14ac:dyDescent="0.4">
      <c r="A1" s="133" t="str">
        <f>سهام!A1</f>
        <v>صندوق سرمایه گذاری بخشی افق دماوند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ht="39" customHeight="1" x14ac:dyDescent="0.4">
      <c r="A2" s="133" t="str">
        <f>درآمد!A2</f>
        <v>صورت وضعیت درآمدها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1" ht="39" customHeight="1" x14ac:dyDescent="0.4">
      <c r="A3" s="133" t="str">
        <f>درآمد!A3</f>
        <v>دوره یک ماهه منتهی به 31 خرداد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</row>
    <row r="4" spans="1:21" ht="39" customHeight="1" x14ac:dyDescent="0.4"/>
    <row r="5" spans="1:21" ht="39" customHeight="1" x14ac:dyDescent="0.4">
      <c r="A5" s="135" t="s">
        <v>86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</row>
    <row r="6" spans="1:21" ht="39" customHeight="1" x14ac:dyDescent="0.85">
      <c r="A6" s="31"/>
      <c r="B6" s="31"/>
      <c r="C6" s="143" t="s">
        <v>72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</row>
    <row r="7" spans="1:21" ht="39" customHeight="1" thickBot="1" x14ac:dyDescent="0.8">
      <c r="C7" s="157" t="s">
        <v>147</v>
      </c>
      <c r="D7" s="157"/>
      <c r="E7" s="157"/>
      <c r="F7" s="157"/>
      <c r="G7" s="157"/>
      <c r="H7" s="157"/>
      <c r="I7" s="157"/>
      <c r="J7" s="157"/>
      <c r="K7" s="157"/>
      <c r="L7" s="20"/>
      <c r="M7" s="157" t="s">
        <v>148</v>
      </c>
      <c r="N7" s="157"/>
      <c r="O7" s="157"/>
      <c r="P7" s="157"/>
      <c r="Q7" s="157"/>
      <c r="R7" s="157"/>
      <c r="S7" s="157"/>
      <c r="T7" s="157"/>
      <c r="U7" s="157"/>
    </row>
    <row r="8" spans="1:21" ht="39" customHeight="1" thickBot="1" x14ac:dyDescent="0.7">
      <c r="A8" s="159" t="s">
        <v>54</v>
      </c>
      <c r="B8" s="60"/>
      <c r="C8" s="59" t="s">
        <v>55</v>
      </c>
      <c r="D8" s="60"/>
      <c r="E8" s="59" t="s">
        <v>56</v>
      </c>
      <c r="F8" s="60"/>
      <c r="G8" s="59" t="s">
        <v>57</v>
      </c>
      <c r="H8" s="60"/>
      <c r="I8" s="161" t="s">
        <v>34</v>
      </c>
      <c r="J8" s="161"/>
      <c r="K8" s="161"/>
      <c r="L8" s="29"/>
      <c r="M8" s="59" t="s">
        <v>55</v>
      </c>
      <c r="N8" s="60"/>
      <c r="O8" s="59" t="s">
        <v>56</v>
      </c>
      <c r="P8" s="60"/>
      <c r="Q8" s="59" t="s">
        <v>57</v>
      </c>
      <c r="R8" s="60"/>
      <c r="S8" s="161" t="s">
        <v>34</v>
      </c>
      <c r="T8" s="161"/>
      <c r="U8" s="161"/>
    </row>
    <row r="9" spans="1:21" ht="39" customHeight="1" thickBot="1" x14ac:dyDescent="0.7">
      <c r="A9" s="160"/>
      <c r="B9" s="60"/>
      <c r="C9" s="55" t="s">
        <v>87</v>
      </c>
      <c r="D9" s="59"/>
      <c r="E9" s="55" t="s">
        <v>88</v>
      </c>
      <c r="F9" s="59"/>
      <c r="G9" s="55" t="s">
        <v>89</v>
      </c>
      <c r="H9" s="60"/>
      <c r="I9" s="55" t="s">
        <v>44</v>
      </c>
      <c r="J9" s="29"/>
      <c r="K9" s="10" t="s">
        <v>50</v>
      </c>
      <c r="L9" s="29"/>
      <c r="M9" s="55" t="s">
        <v>87</v>
      </c>
      <c r="N9" s="59"/>
      <c r="O9" s="55" t="s">
        <v>88</v>
      </c>
      <c r="P9" s="59"/>
      <c r="Q9" s="55" t="s">
        <v>89</v>
      </c>
      <c r="R9" s="60"/>
      <c r="S9" s="55" t="s">
        <v>44</v>
      </c>
      <c r="T9" s="29"/>
      <c r="U9" s="10" t="s">
        <v>50</v>
      </c>
    </row>
    <row r="10" spans="1:21" ht="39" customHeight="1" x14ac:dyDescent="0.4">
      <c r="A10" s="35" t="s">
        <v>24</v>
      </c>
      <c r="C10" s="36">
        <v>0</v>
      </c>
      <c r="D10" s="36"/>
      <c r="E10" s="36">
        <v>279798216399</v>
      </c>
      <c r="F10" s="36"/>
      <c r="G10" s="36">
        <v>30963675750</v>
      </c>
      <c r="H10" s="36"/>
      <c r="I10" s="36">
        <f>C10+E10+G10</f>
        <v>310761892149</v>
      </c>
      <c r="J10" s="22"/>
      <c r="K10" s="71">
        <f t="shared" ref="K10:K51" si="0">I10/$I$61*100</f>
        <v>27.067536374929567</v>
      </c>
      <c r="L10" s="22"/>
      <c r="M10" s="36">
        <v>0</v>
      </c>
      <c r="N10" s="36"/>
      <c r="O10" s="36">
        <v>66428527274</v>
      </c>
      <c r="P10" s="36"/>
      <c r="Q10" s="36">
        <v>30963675750</v>
      </c>
      <c r="R10" s="36"/>
      <c r="S10" s="36">
        <f>M10+O10+Q10</f>
        <v>97392203024</v>
      </c>
      <c r="T10" s="22"/>
      <c r="U10" s="71">
        <f>S10/$S$61*100</f>
        <v>21.465412818026604</v>
      </c>
    </row>
    <row r="11" spans="1:21" ht="39" customHeight="1" x14ac:dyDescent="0.4">
      <c r="A11" s="35" t="s">
        <v>22</v>
      </c>
      <c r="C11" s="36">
        <v>0</v>
      </c>
      <c r="D11" s="36"/>
      <c r="E11" s="36">
        <v>63411746324</v>
      </c>
      <c r="F11" s="36"/>
      <c r="G11" s="36">
        <v>0</v>
      </c>
      <c r="H11" s="36"/>
      <c r="I11" s="36">
        <f t="shared" ref="I11:I60" si="1">C11+E11+G11</f>
        <v>63411746324</v>
      </c>
      <c r="J11" s="22"/>
      <c r="K11" s="71">
        <f t="shared" si="0"/>
        <v>5.5231989300661084</v>
      </c>
      <c r="L11" s="22"/>
      <c r="M11" s="36">
        <v>0</v>
      </c>
      <c r="N11" s="36"/>
      <c r="O11" s="36">
        <v>40723688463</v>
      </c>
      <c r="P11" s="36"/>
      <c r="Q11" s="36">
        <v>0</v>
      </c>
      <c r="R11" s="36"/>
      <c r="S11" s="36">
        <f t="shared" ref="S11:S60" si="2">M11+O11+Q11</f>
        <v>40723688463</v>
      </c>
      <c r="T11" s="22"/>
      <c r="U11" s="71">
        <f t="shared" ref="U11:U60" si="3">S11/$S$61*100</f>
        <v>8.9755725529238557</v>
      </c>
    </row>
    <row r="12" spans="1:21" ht="39" customHeight="1" x14ac:dyDescent="0.4">
      <c r="A12" s="35" t="s">
        <v>33</v>
      </c>
      <c r="C12" s="36">
        <v>0</v>
      </c>
      <c r="D12" s="36"/>
      <c r="E12" s="36">
        <v>50548325292</v>
      </c>
      <c r="F12" s="36"/>
      <c r="G12" s="36">
        <v>0</v>
      </c>
      <c r="H12" s="36"/>
      <c r="I12" s="36">
        <f t="shared" si="1"/>
        <v>50548325292</v>
      </c>
      <c r="J12" s="22"/>
      <c r="K12" s="71">
        <f t="shared" si="0"/>
        <v>4.4027876908310457</v>
      </c>
      <c r="L12" s="22"/>
      <c r="M12" s="36">
        <v>0</v>
      </c>
      <c r="N12" s="36"/>
      <c r="O12" s="36">
        <v>37801973905</v>
      </c>
      <c r="P12" s="36"/>
      <c r="Q12" s="36">
        <v>0</v>
      </c>
      <c r="R12" s="36"/>
      <c r="S12" s="36">
        <f t="shared" si="2"/>
        <v>37801973905</v>
      </c>
      <c r="T12" s="22"/>
      <c r="U12" s="71">
        <f t="shared" si="3"/>
        <v>8.3316215262851721</v>
      </c>
    </row>
    <row r="13" spans="1:21" ht="39" customHeight="1" x14ac:dyDescent="0.4">
      <c r="A13" s="35" t="s">
        <v>25</v>
      </c>
      <c r="C13" s="36">
        <v>0</v>
      </c>
      <c r="D13" s="36"/>
      <c r="E13" s="36">
        <v>48075311465</v>
      </c>
      <c r="F13" s="36"/>
      <c r="G13" s="36">
        <v>0</v>
      </c>
      <c r="H13" s="36"/>
      <c r="I13" s="36">
        <f t="shared" si="1"/>
        <v>48075311465</v>
      </c>
      <c r="J13" s="22"/>
      <c r="K13" s="71">
        <f t="shared" si="0"/>
        <v>4.1873867893397794</v>
      </c>
      <c r="L13" s="22"/>
      <c r="M13" s="36">
        <v>0</v>
      </c>
      <c r="N13" s="36"/>
      <c r="O13" s="36">
        <v>37523487588</v>
      </c>
      <c r="P13" s="36"/>
      <c r="Q13" s="36">
        <v>0</v>
      </c>
      <c r="R13" s="36"/>
      <c r="S13" s="36">
        <f t="shared" si="2"/>
        <v>37523487588</v>
      </c>
      <c r="T13" s="22"/>
      <c r="U13" s="71">
        <f t="shared" si="3"/>
        <v>8.2702426522791708</v>
      </c>
    </row>
    <row r="14" spans="1:21" ht="39" customHeight="1" x14ac:dyDescent="0.4">
      <c r="A14" s="35" t="s">
        <v>16</v>
      </c>
      <c r="C14" s="36">
        <v>0</v>
      </c>
      <c r="D14" s="36"/>
      <c r="E14" s="36">
        <v>87704059562</v>
      </c>
      <c r="F14" s="36"/>
      <c r="G14" s="36">
        <v>17995222396</v>
      </c>
      <c r="H14" s="36"/>
      <c r="I14" s="36">
        <f t="shared" si="1"/>
        <v>105699281958</v>
      </c>
      <c r="J14" s="22"/>
      <c r="K14" s="71">
        <f t="shared" si="0"/>
        <v>9.2064671746506743</v>
      </c>
      <c r="L14" s="22"/>
      <c r="M14" s="36">
        <v>0</v>
      </c>
      <c r="N14" s="36"/>
      <c r="O14" s="36">
        <v>35358941384</v>
      </c>
      <c r="P14" s="36"/>
      <c r="Q14" s="36">
        <v>17995222396</v>
      </c>
      <c r="R14" s="36"/>
      <c r="S14" s="36">
        <f t="shared" si="2"/>
        <v>53354163780</v>
      </c>
      <c r="T14" s="22"/>
      <c r="U14" s="71">
        <f t="shared" si="3"/>
        <v>11.759351524434438</v>
      </c>
    </row>
    <row r="15" spans="1:21" ht="39" customHeight="1" x14ac:dyDescent="0.4">
      <c r="A15" s="35" t="s">
        <v>149</v>
      </c>
      <c r="C15" s="36">
        <v>0</v>
      </c>
      <c r="D15" s="36"/>
      <c r="E15" s="36">
        <v>23602908598</v>
      </c>
      <c r="F15" s="36"/>
      <c r="G15" s="36">
        <v>0</v>
      </c>
      <c r="H15" s="36"/>
      <c r="I15" s="36">
        <f t="shared" si="1"/>
        <v>23602908598</v>
      </c>
      <c r="J15" s="22"/>
      <c r="K15" s="71">
        <f t="shared" si="0"/>
        <v>2.055826673639201</v>
      </c>
      <c r="L15" s="22"/>
      <c r="M15" s="36">
        <v>0</v>
      </c>
      <c r="N15" s="36"/>
      <c r="O15" s="36">
        <v>23602908598</v>
      </c>
      <c r="P15" s="36"/>
      <c r="Q15" s="36">
        <v>0</v>
      </c>
      <c r="R15" s="36"/>
      <c r="S15" s="36">
        <f t="shared" si="2"/>
        <v>23602908598</v>
      </c>
      <c r="T15" s="22"/>
      <c r="U15" s="71">
        <f t="shared" si="3"/>
        <v>5.2021225624947469</v>
      </c>
    </row>
    <row r="16" spans="1:21" ht="39" customHeight="1" x14ac:dyDescent="0.4">
      <c r="A16" s="35" t="s">
        <v>150</v>
      </c>
      <c r="C16" s="36">
        <v>0</v>
      </c>
      <c r="D16" s="36"/>
      <c r="E16" s="36">
        <v>20292456847</v>
      </c>
      <c r="F16" s="36"/>
      <c r="G16" s="36">
        <v>0</v>
      </c>
      <c r="H16" s="36"/>
      <c r="I16" s="36">
        <f t="shared" si="1"/>
        <v>20292456847</v>
      </c>
      <c r="J16" s="22"/>
      <c r="K16" s="71">
        <f t="shared" si="0"/>
        <v>1.7674844558466838</v>
      </c>
      <c r="L16" s="22"/>
      <c r="M16" s="36">
        <v>0</v>
      </c>
      <c r="N16" s="36"/>
      <c r="O16" s="36">
        <v>20292456847</v>
      </c>
      <c r="P16" s="36"/>
      <c r="Q16" s="36">
        <v>0</v>
      </c>
      <c r="R16" s="36"/>
      <c r="S16" s="36">
        <f t="shared" si="2"/>
        <v>20292456847</v>
      </c>
      <c r="T16" s="22"/>
      <c r="U16" s="71">
        <f t="shared" si="3"/>
        <v>4.4724931748951775</v>
      </c>
    </row>
    <row r="17" spans="1:21" ht="39" customHeight="1" x14ac:dyDescent="0.4">
      <c r="A17" s="35" t="s">
        <v>27</v>
      </c>
      <c r="C17" s="36">
        <v>0</v>
      </c>
      <c r="D17" s="36"/>
      <c r="E17" s="36">
        <v>111365469433</v>
      </c>
      <c r="F17" s="36"/>
      <c r="G17" s="36">
        <v>2359029834</v>
      </c>
      <c r="H17" s="36"/>
      <c r="I17" s="36">
        <f t="shared" si="1"/>
        <v>113724499267</v>
      </c>
      <c r="J17" s="22"/>
      <c r="K17" s="71">
        <f t="shared" si="0"/>
        <v>9.905468136209759</v>
      </c>
      <c r="L17" s="22"/>
      <c r="M17" s="36">
        <v>0</v>
      </c>
      <c r="N17" s="36"/>
      <c r="O17" s="36">
        <v>20269876144</v>
      </c>
      <c r="P17" s="36"/>
      <c r="Q17" s="36">
        <v>2359029834</v>
      </c>
      <c r="R17" s="36"/>
      <c r="S17" s="36">
        <f t="shared" si="2"/>
        <v>22628905978</v>
      </c>
      <c r="T17" s="22"/>
      <c r="U17" s="71">
        <f t="shared" si="3"/>
        <v>4.9874506721896532</v>
      </c>
    </row>
    <row r="18" spans="1:21" ht="39" customHeight="1" x14ac:dyDescent="0.4">
      <c r="A18" s="35" t="s">
        <v>26</v>
      </c>
      <c r="C18" s="36">
        <v>0</v>
      </c>
      <c r="D18" s="36"/>
      <c r="E18" s="36">
        <v>23828080691</v>
      </c>
      <c r="F18" s="36"/>
      <c r="G18" s="36">
        <v>0</v>
      </c>
      <c r="H18" s="36"/>
      <c r="I18" s="36">
        <f t="shared" si="1"/>
        <v>23828080691</v>
      </c>
      <c r="J18" s="22"/>
      <c r="K18" s="71">
        <f t="shared" si="0"/>
        <v>2.0754392901532435</v>
      </c>
      <c r="L18" s="22"/>
      <c r="M18" s="36">
        <v>0</v>
      </c>
      <c r="N18" s="36"/>
      <c r="O18" s="36">
        <v>13494511687</v>
      </c>
      <c r="P18" s="36"/>
      <c r="Q18" s="36">
        <v>0</v>
      </c>
      <c r="R18" s="36"/>
      <c r="S18" s="36">
        <f t="shared" si="2"/>
        <v>13494511687</v>
      </c>
      <c r="T18" s="22"/>
      <c r="U18" s="71">
        <f t="shared" si="3"/>
        <v>2.9742141069317265</v>
      </c>
    </row>
    <row r="19" spans="1:21" ht="39" customHeight="1" x14ac:dyDescent="0.4">
      <c r="A19" s="35" t="s">
        <v>151</v>
      </c>
      <c r="C19" s="36">
        <v>0</v>
      </c>
      <c r="D19" s="36"/>
      <c r="E19" s="36">
        <v>11926405130</v>
      </c>
      <c r="F19" s="36"/>
      <c r="G19" s="36">
        <v>0</v>
      </c>
      <c r="H19" s="36"/>
      <c r="I19" s="36">
        <f t="shared" si="1"/>
        <v>11926405130</v>
      </c>
      <c r="J19" s="22"/>
      <c r="K19" s="71">
        <f t="shared" si="0"/>
        <v>1.0387966247922087</v>
      </c>
      <c r="L19" s="22"/>
      <c r="M19" s="36">
        <v>0</v>
      </c>
      <c r="N19" s="36"/>
      <c r="O19" s="36">
        <v>12756178844</v>
      </c>
      <c r="P19" s="36"/>
      <c r="Q19" s="36">
        <v>0</v>
      </c>
      <c r="R19" s="36"/>
      <c r="S19" s="36">
        <f t="shared" si="2"/>
        <v>12756178844</v>
      </c>
      <c r="T19" s="22"/>
      <c r="U19" s="71">
        <f t="shared" si="3"/>
        <v>2.8114842499205173</v>
      </c>
    </row>
    <row r="20" spans="1:21" ht="39" customHeight="1" x14ac:dyDescent="0.4">
      <c r="A20" s="35" t="s">
        <v>13</v>
      </c>
      <c r="C20" s="36">
        <v>0</v>
      </c>
      <c r="D20" s="36"/>
      <c r="E20" s="36">
        <v>25415518694</v>
      </c>
      <c r="F20" s="36"/>
      <c r="G20" s="36">
        <v>2209063877</v>
      </c>
      <c r="H20" s="36"/>
      <c r="I20" s="36">
        <f t="shared" si="1"/>
        <v>27624582571</v>
      </c>
      <c r="J20" s="22"/>
      <c r="K20" s="71">
        <f t="shared" si="0"/>
        <v>2.406116748781657</v>
      </c>
      <c r="L20" s="22"/>
      <c r="M20" s="36">
        <v>0</v>
      </c>
      <c r="N20" s="36"/>
      <c r="O20" s="36">
        <v>11228924366</v>
      </c>
      <c r="P20" s="36"/>
      <c r="Q20" s="36">
        <v>2209063877</v>
      </c>
      <c r="R20" s="36"/>
      <c r="S20" s="36">
        <f t="shared" si="2"/>
        <v>13437988243</v>
      </c>
      <c r="T20" s="22"/>
      <c r="U20" s="71">
        <f t="shared" si="3"/>
        <v>2.9617562404733859</v>
      </c>
    </row>
    <row r="21" spans="1:21" ht="39" customHeight="1" x14ac:dyDescent="0.4">
      <c r="A21" s="35" t="s">
        <v>29</v>
      </c>
      <c r="C21" s="36">
        <v>2292000000</v>
      </c>
      <c r="D21" s="36"/>
      <c r="E21" s="36">
        <v>13083675312</v>
      </c>
      <c r="F21" s="36"/>
      <c r="G21" s="36">
        <v>0</v>
      </c>
      <c r="H21" s="36"/>
      <c r="I21" s="36">
        <f t="shared" si="1"/>
        <v>15375675312</v>
      </c>
      <c r="J21" s="22"/>
      <c r="K21" s="71">
        <f t="shared" si="0"/>
        <v>1.3392300063520055</v>
      </c>
      <c r="L21" s="22"/>
      <c r="M21" s="36">
        <v>2292000000</v>
      </c>
      <c r="N21" s="36"/>
      <c r="O21" s="36">
        <v>11216620080</v>
      </c>
      <c r="P21" s="36"/>
      <c r="Q21" s="36">
        <v>0</v>
      </c>
      <c r="R21" s="36"/>
      <c r="S21" s="36">
        <f t="shared" si="2"/>
        <v>13508620080</v>
      </c>
      <c r="T21" s="22"/>
      <c r="U21" s="71">
        <f t="shared" si="3"/>
        <v>2.9773236215596</v>
      </c>
    </row>
    <row r="22" spans="1:21" ht="39" customHeight="1" x14ac:dyDescent="0.4">
      <c r="A22" s="35" t="s">
        <v>18</v>
      </c>
      <c r="C22" s="36">
        <v>0</v>
      </c>
      <c r="D22" s="36"/>
      <c r="E22" s="36">
        <v>23488546185</v>
      </c>
      <c r="F22" s="36"/>
      <c r="G22" s="36">
        <v>0</v>
      </c>
      <c r="H22" s="36"/>
      <c r="I22" s="36">
        <f t="shared" si="1"/>
        <v>23488546185</v>
      </c>
      <c r="J22" s="22"/>
      <c r="K22" s="71">
        <f t="shared" si="0"/>
        <v>2.0458656428564499</v>
      </c>
      <c r="L22" s="22"/>
      <c r="M22" s="36">
        <v>0</v>
      </c>
      <c r="N22" s="36"/>
      <c r="O22" s="36">
        <v>9311316262</v>
      </c>
      <c r="P22" s="36"/>
      <c r="Q22" s="36">
        <v>-10040</v>
      </c>
      <c r="R22" s="36"/>
      <c r="S22" s="36">
        <f t="shared" si="2"/>
        <v>9311306222</v>
      </c>
      <c r="T22" s="22"/>
      <c r="U22" s="71">
        <f t="shared" si="3"/>
        <v>2.0522282659633051</v>
      </c>
    </row>
    <row r="23" spans="1:21" ht="39" customHeight="1" x14ac:dyDescent="0.4">
      <c r="A23" s="35" t="s">
        <v>28</v>
      </c>
      <c r="C23" s="36">
        <v>0</v>
      </c>
      <c r="D23" s="36"/>
      <c r="E23" s="36">
        <v>13116818531</v>
      </c>
      <c r="F23" s="36"/>
      <c r="G23" s="36">
        <v>0</v>
      </c>
      <c r="H23" s="36"/>
      <c r="I23" s="36">
        <f t="shared" si="1"/>
        <v>13116818531</v>
      </c>
      <c r="J23" s="22"/>
      <c r="K23" s="71">
        <f t="shared" si="0"/>
        <v>1.1424823045579953</v>
      </c>
      <c r="L23" s="22"/>
      <c r="M23" s="36">
        <v>0</v>
      </c>
      <c r="N23" s="36"/>
      <c r="O23" s="36">
        <v>8887243887</v>
      </c>
      <c r="P23" s="36"/>
      <c r="Q23" s="36">
        <v>0</v>
      </c>
      <c r="R23" s="36"/>
      <c r="S23" s="36">
        <f t="shared" si="2"/>
        <v>8887243887</v>
      </c>
      <c r="T23" s="22"/>
      <c r="U23" s="71">
        <f t="shared" si="3"/>
        <v>1.9587641815836943</v>
      </c>
    </row>
    <row r="24" spans="1:21" ht="39" customHeight="1" x14ac:dyDescent="0.4">
      <c r="A24" s="35" t="s">
        <v>17</v>
      </c>
      <c r="C24" s="36">
        <v>7062721888</v>
      </c>
      <c r="D24" s="36"/>
      <c r="E24" s="36">
        <v>26643628509</v>
      </c>
      <c r="F24" s="36"/>
      <c r="G24" s="36">
        <v>0</v>
      </c>
      <c r="H24" s="36"/>
      <c r="I24" s="36">
        <f t="shared" si="1"/>
        <v>33706350397</v>
      </c>
      <c r="J24" s="22"/>
      <c r="K24" s="71">
        <f t="shared" si="0"/>
        <v>2.9358421623957636</v>
      </c>
      <c r="L24" s="22"/>
      <c r="M24" s="36">
        <v>7062721888</v>
      </c>
      <c r="N24" s="36"/>
      <c r="O24" s="36">
        <v>8213913341</v>
      </c>
      <c r="P24" s="36"/>
      <c r="Q24" s="36">
        <v>0</v>
      </c>
      <c r="R24" s="36"/>
      <c r="S24" s="36">
        <f t="shared" si="2"/>
        <v>15276635229</v>
      </c>
      <c r="T24" s="22"/>
      <c r="U24" s="71">
        <f t="shared" si="3"/>
        <v>3.3669972695872317</v>
      </c>
    </row>
    <row r="25" spans="1:21" ht="39" customHeight="1" x14ac:dyDescent="0.4">
      <c r="A25" s="35" t="s">
        <v>11</v>
      </c>
      <c r="C25" s="36">
        <v>0</v>
      </c>
      <c r="D25" s="36"/>
      <c r="E25" s="36">
        <v>31152694880</v>
      </c>
      <c r="F25" s="36"/>
      <c r="G25" s="36">
        <v>4377155000</v>
      </c>
      <c r="H25" s="36"/>
      <c r="I25" s="36">
        <f t="shared" si="1"/>
        <v>35529849880</v>
      </c>
      <c r="J25" s="22"/>
      <c r="K25" s="71">
        <f t="shared" si="0"/>
        <v>3.0946699975735155</v>
      </c>
      <c r="L25" s="22"/>
      <c r="M25" s="36">
        <v>0</v>
      </c>
      <c r="N25" s="36"/>
      <c r="O25" s="36">
        <v>7786173578</v>
      </c>
      <c r="P25" s="36"/>
      <c r="Q25" s="36">
        <v>4377155000</v>
      </c>
      <c r="R25" s="36"/>
      <c r="S25" s="36">
        <f t="shared" si="2"/>
        <v>12163328578</v>
      </c>
      <c r="T25" s="22"/>
      <c r="U25" s="71">
        <f t="shared" si="3"/>
        <v>2.6808190087221955</v>
      </c>
    </row>
    <row r="26" spans="1:21" ht="39" customHeight="1" x14ac:dyDescent="0.4">
      <c r="A26" s="35" t="s">
        <v>31</v>
      </c>
      <c r="C26" s="36">
        <v>0</v>
      </c>
      <c r="D26" s="36"/>
      <c r="E26" s="36">
        <v>9206353353</v>
      </c>
      <c r="F26" s="36"/>
      <c r="G26" s="36">
        <v>0</v>
      </c>
      <c r="H26" s="36"/>
      <c r="I26" s="36">
        <f t="shared" si="1"/>
        <v>9206353353</v>
      </c>
      <c r="J26" s="22"/>
      <c r="K26" s="71">
        <f t="shared" si="0"/>
        <v>0.80187857828881537</v>
      </c>
      <c r="L26" s="22"/>
      <c r="M26" s="36">
        <v>0</v>
      </c>
      <c r="N26" s="36"/>
      <c r="O26" s="36">
        <v>7050749700</v>
      </c>
      <c r="P26" s="36"/>
      <c r="Q26" s="36">
        <v>0</v>
      </c>
      <c r="R26" s="36"/>
      <c r="S26" s="36">
        <f t="shared" si="2"/>
        <v>7050749700</v>
      </c>
      <c r="T26" s="22"/>
      <c r="U26" s="71">
        <f t="shared" si="3"/>
        <v>1.5539976331553078</v>
      </c>
    </row>
    <row r="27" spans="1:21" ht="39" customHeight="1" x14ac:dyDescent="0.4">
      <c r="A27" s="35" t="s">
        <v>93</v>
      </c>
      <c r="C27" s="36">
        <v>0</v>
      </c>
      <c r="D27" s="36"/>
      <c r="E27" s="36">
        <v>13915594480</v>
      </c>
      <c r="F27" s="36"/>
      <c r="G27" s="36">
        <v>0</v>
      </c>
      <c r="H27" s="36"/>
      <c r="I27" s="36">
        <f t="shared" si="1"/>
        <v>13915594480</v>
      </c>
      <c r="J27" s="22"/>
      <c r="K27" s="71">
        <f t="shared" si="0"/>
        <v>1.2120561409941883</v>
      </c>
      <c r="L27" s="22"/>
      <c r="M27" s="36">
        <v>0</v>
      </c>
      <c r="N27" s="36"/>
      <c r="O27" s="36">
        <v>5548773840</v>
      </c>
      <c r="P27" s="36"/>
      <c r="Q27" s="36">
        <v>0</v>
      </c>
      <c r="R27" s="36"/>
      <c r="S27" s="36">
        <f t="shared" si="2"/>
        <v>5548773840</v>
      </c>
      <c r="T27" s="22"/>
      <c r="U27" s="71">
        <f t="shared" si="3"/>
        <v>1.222959512273438</v>
      </c>
    </row>
    <row r="28" spans="1:21" ht="39" customHeight="1" x14ac:dyDescent="0.4">
      <c r="A28" s="35" t="s">
        <v>30</v>
      </c>
      <c r="C28" s="36">
        <v>0</v>
      </c>
      <c r="D28" s="36"/>
      <c r="E28" s="36">
        <v>6754660231</v>
      </c>
      <c r="F28" s="36"/>
      <c r="G28" s="36">
        <v>0</v>
      </c>
      <c r="H28" s="36"/>
      <c r="I28" s="36">
        <f t="shared" si="1"/>
        <v>6754660231</v>
      </c>
      <c r="J28" s="22"/>
      <c r="K28" s="71">
        <f t="shared" si="0"/>
        <v>0.58833472224844341</v>
      </c>
      <c r="L28" s="22"/>
      <c r="M28" s="36">
        <v>0</v>
      </c>
      <c r="N28" s="36"/>
      <c r="O28" s="36">
        <v>4773993622</v>
      </c>
      <c r="P28" s="36"/>
      <c r="Q28" s="36">
        <v>0</v>
      </c>
      <c r="R28" s="36"/>
      <c r="S28" s="36">
        <f t="shared" si="2"/>
        <v>4773993622</v>
      </c>
      <c r="T28" s="22"/>
      <c r="U28" s="71">
        <f t="shared" si="3"/>
        <v>1.0521965897167693</v>
      </c>
    </row>
    <row r="29" spans="1:21" ht="39" customHeight="1" x14ac:dyDescent="0.4">
      <c r="A29" s="35" t="s">
        <v>20</v>
      </c>
      <c r="C29" s="36">
        <v>2318545000</v>
      </c>
      <c r="D29" s="36"/>
      <c r="E29" s="36">
        <v>7526999315</v>
      </c>
      <c r="F29" s="36"/>
      <c r="G29" s="36">
        <v>0</v>
      </c>
      <c r="H29" s="36"/>
      <c r="I29" s="36">
        <f t="shared" si="1"/>
        <v>9845544315</v>
      </c>
      <c r="J29" s="22"/>
      <c r="K29" s="71">
        <f t="shared" si="0"/>
        <v>0.85755247219780795</v>
      </c>
      <c r="L29" s="22"/>
      <c r="M29" s="36">
        <v>2318545000</v>
      </c>
      <c r="N29" s="36"/>
      <c r="O29" s="36">
        <v>4040439474</v>
      </c>
      <c r="P29" s="36"/>
      <c r="Q29" s="36">
        <v>0</v>
      </c>
      <c r="R29" s="36"/>
      <c r="S29" s="36">
        <f t="shared" si="2"/>
        <v>6358984474</v>
      </c>
      <c r="T29" s="22"/>
      <c r="U29" s="71">
        <f t="shared" si="3"/>
        <v>1.4015313608235662</v>
      </c>
    </row>
    <row r="30" spans="1:21" ht="39" customHeight="1" x14ac:dyDescent="0.4">
      <c r="A30" s="35" t="s">
        <v>153</v>
      </c>
      <c r="C30" s="36">
        <v>0</v>
      </c>
      <c r="D30" s="36"/>
      <c r="E30" s="36">
        <v>3856040298</v>
      </c>
      <c r="F30" s="36"/>
      <c r="G30" s="36">
        <v>0</v>
      </c>
      <c r="H30" s="36"/>
      <c r="I30" s="36">
        <f t="shared" si="1"/>
        <v>3856040298</v>
      </c>
      <c r="J30" s="22"/>
      <c r="K30" s="71">
        <f t="shared" si="0"/>
        <v>0.33586328847317487</v>
      </c>
      <c r="L30" s="22"/>
      <c r="M30" s="36">
        <v>0</v>
      </c>
      <c r="N30" s="36"/>
      <c r="O30" s="36">
        <v>3856040298</v>
      </c>
      <c r="P30" s="36"/>
      <c r="Q30" s="36">
        <v>0</v>
      </c>
      <c r="R30" s="36"/>
      <c r="S30" s="36">
        <f t="shared" si="2"/>
        <v>3856040298</v>
      </c>
      <c r="T30" s="22"/>
      <c r="U30" s="71">
        <f t="shared" si="3"/>
        <v>0.84987806281699196</v>
      </c>
    </row>
    <row r="31" spans="1:21" ht="39" customHeight="1" x14ac:dyDescent="0.4">
      <c r="A31" s="35" t="s">
        <v>32</v>
      </c>
      <c r="C31" s="36">
        <v>0</v>
      </c>
      <c r="D31" s="36"/>
      <c r="E31" s="36">
        <v>5058880560</v>
      </c>
      <c r="F31" s="36"/>
      <c r="G31" s="36">
        <v>0</v>
      </c>
      <c r="H31" s="36"/>
      <c r="I31" s="36">
        <f t="shared" si="1"/>
        <v>5058880560</v>
      </c>
      <c r="J31" s="22"/>
      <c r="K31" s="71">
        <f t="shared" si="0"/>
        <v>0.44063135485276933</v>
      </c>
      <c r="L31" s="22"/>
      <c r="M31" s="36">
        <v>0</v>
      </c>
      <c r="N31" s="36"/>
      <c r="O31" s="36">
        <v>2552165037</v>
      </c>
      <c r="P31" s="36"/>
      <c r="Q31" s="36">
        <v>0</v>
      </c>
      <c r="R31" s="36"/>
      <c r="S31" s="36">
        <f t="shared" si="2"/>
        <v>2552165037</v>
      </c>
      <c r="T31" s="22"/>
      <c r="U31" s="71">
        <f t="shared" si="3"/>
        <v>0.56250166232957166</v>
      </c>
    </row>
    <row r="32" spans="1:21" ht="39" customHeight="1" x14ac:dyDescent="0.4">
      <c r="A32" s="35" t="s">
        <v>152</v>
      </c>
      <c r="C32" s="36">
        <v>0</v>
      </c>
      <c r="D32" s="36"/>
      <c r="E32" s="36">
        <v>2450714221</v>
      </c>
      <c r="F32" s="36"/>
      <c r="G32" s="36">
        <v>0</v>
      </c>
      <c r="H32" s="36"/>
      <c r="I32" s="36">
        <f t="shared" si="1"/>
        <v>2450714221</v>
      </c>
      <c r="J32" s="22"/>
      <c r="K32" s="71">
        <f t="shared" si="0"/>
        <v>0.21345859321022972</v>
      </c>
      <c r="L32" s="22"/>
      <c r="M32" s="36">
        <v>0</v>
      </c>
      <c r="N32" s="36"/>
      <c r="O32" s="36">
        <v>2450714221</v>
      </c>
      <c r="P32" s="36"/>
      <c r="Q32" s="36">
        <v>0</v>
      </c>
      <c r="R32" s="36"/>
      <c r="S32" s="36">
        <f t="shared" si="2"/>
        <v>2450714221</v>
      </c>
      <c r="T32" s="22"/>
      <c r="U32" s="71">
        <f t="shared" si="3"/>
        <v>0.54014172407425753</v>
      </c>
    </row>
    <row r="33" spans="1:21" ht="39" customHeight="1" x14ac:dyDescent="0.4">
      <c r="A33" s="35" t="s">
        <v>99</v>
      </c>
      <c r="C33" s="36">
        <v>0</v>
      </c>
      <c r="D33" s="36"/>
      <c r="E33" s="36">
        <v>4249581135</v>
      </c>
      <c r="F33" s="36"/>
      <c r="G33" s="36">
        <v>0</v>
      </c>
      <c r="H33" s="36"/>
      <c r="I33" s="36">
        <f t="shared" si="1"/>
        <v>4249581135</v>
      </c>
      <c r="J33" s="22"/>
      <c r="K33" s="71">
        <f t="shared" si="0"/>
        <v>0.37014091771160917</v>
      </c>
      <c r="L33" s="22"/>
      <c r="M33" s="36">
        <v>255389550</v>
      </c>
      <c r="N33" s="36"/>
      <c r="O33" s="36">
        <v>2378205956</v>
      </c>
      <c r="P33" s="36"/>
      <c r="Q33" s="36">
        <v>0</v>
      </c>
      <c r="R33" s="36"/>
      <c r="S33" s="36">
        <f t="shared" si="2"/>
        <v>2633595506</v>
      </c>
      <c r="T33" s="22"/>
      <c r="U33" s="71">
        <f t="shared" si="3"/>
        <v>0.5804490808987951</v>
      </c>
    </row>
    <row r="34" spans="1:21" ht="39" customHeight="1" x14ac:dyDescent="0.4">
      <c r="A34" s="35" t="s">
        <v>96</v>
      </c>
      <c r="C34" s="36">
        <v>0</v>
      </c>
      <c r="D34" s="36"/>
      <c r="E34" s="36">
        <v>8494412733</v>
      </c>
      <c r="F34" s="36"/>
      <c r="G34" s="36">
        <v>481168624</v>
      </c>
      <c r="H34" s="36"/>
      <c r="I34" s="36">
        <f t="shared" si="1"/>
        <v>8975581357</v>
      </c>
      <c r="J34" s="22"/>
      <c r="K34" s="71">
        <f t="shared" si="0"/>
        <v>0.78177820705973899</v>
      </c>
      <c r="L34" s="22"/>
      <c r="M34" s="36">
        <v>0</v>
      </c>
      <c r="N34" s="36"/>
      <c r="O34" s="36">
        <v>2084496084</v>
      </c>
      <c r="P34" s="36"/>
      <c r="Q34" s="36">
        <v>481168624</v>
      </c>
      <c r="R34" s="36"/>
      <c r="S34" s="36">
        <f t="shared" si="2"/>
        <v>2565664708</v>
      </c>
      <c r="T34" s="22"/>
      <c r="U34" s="71">
        <f t="shared" si="3"/>
        <v>0.5654770135581616</v>
      </c>
    </row>
    <row r="35" spans="1:21" ht="39" customHeight="1" x14ac:dyDescent="0.4">
      <c r="A35" s="35" t="s">
        <v>156</v>
      </c>
      <c r="C35" s="36">
        <v>0</v>
      </c>
      <c r="D35" s="36"/>
      <c r="E35" s="36">
        <v>1759222205</v>
      </c>
      <c r="F35" s="36"/>
      <c r="G35" s="36">
        <v>0</v>
      </c>
      <c r="H35" s="36"/>
      <c r="I35" s="36">
        <f t="shared" si="1"/>
        <v>1759222205</v>
      </c>
      <c r="J35" s="22"/>
      <c r="K35" s="71">
        <f t="shared" si="0"/>
        <v>0.15322924794971365</v>
      </c>
      <c r="L35" s="22"/>
      <c r="M35" s="36">
        <v>0</v>
      </c>
      <c r="N35" s="36"/>
      <c r="O35" s="36">
        <v>1759222205</v>
      </c>
      <c r="P35" s="36"/>
      <c r="Q35" s="36">
        <v>0</v>
      </c>
      <c r="R35" s="36"/>
      <c r="S35" s="36">
        <f t="shared" si="2"/>
        <v>1759222205</v>
      </c>
      <c r="T35" s="22"/>
      <c r="U35" s="71">
        <f t="shared" si="3"/>
        <v>0.38773566770697615</v>
      </c>
    </row>
    <row r="36" spans="1:21" ht="39" customHeight="1" x14ac:dyDescent="0.4">
      <c r="A36" s="35" t="s">
        <v>15</v>
      </c>
      <c r="C36" s="36">
        <v>0</v>
      </c>
      <c r="D36" s="36"/>
      <c r="E36" s="36">
        <v>5169663733</v>
      </c>
      <c r="F36" s="36"/>
      <c r="G36" s="36">
        <v>0</v>
      </c>
      <c r="H36" s="36"/>
      <c r="I36" s="36">
        <f t="shared" si="1"/>
        <v>5169663733</v>
      </c>
      <c r="J36" s="22"/>
      <c r="K36" s="71">
        <f t="shared" si="0"/>
        <v>0.45028063180938499</v>
      </c>
      <c r="L36" s="22"/>
      <c r="M36" s="36">
        <v>0</v>
      </c>
      <c r="N36" s="36"/>
      <c r="O36" s="36">
        <v>1518921818</v>
      </c>
      <c r="P36" s="36"/>
      <c r="Q36" s="36">
        <v>0</v>
      </c>
      <c r="R36" s="36"/>
      <c r="S36" s="36">
        <f t="shared" si="2"/>
        <v>1518921818</v>
      </c>
      <c r="T36" s="22"/>
      <c r="U36" s="71">
        <f t="shared" si="3"/>
        <v>0.33477303982581558</v>
      </c>
    </row>
    <row r="37" spans="1:21" ht="39" customHeight="1" x14ac:dyDescent="0.4">
      <c r="A37" s="35" t="s">
        <v>157</v>
      </c>
      <c r="C37" s="36">
        <v>0</v>
      </c>
      <c r="D37" s="36"/>
      <c r="E37" s="36">
        <v>1158818669</v>
      </c>
      <c r="F37" s="36"/>
      <c r="G37" s="36">
        <v>452880629</v>
      </c>
      <c r="H37" s="36"/>
      <c r="I37" s="36">
        <f t="shared" si="1"/>
        <v>1611699298</v>
      </c>
      <c r="J37" s="22"/>
      <c r="K37" s="71">
        <f t="shared" si="0"/>
        <v>0.14037991940513361</v>
      </c>
      <c r="L37" s="22"/>
      <c r="M37" s="36">
        <v>0</v>
      </c>
      <c r="N37" s="36"/>
      <c r="O37" s="36">
        <v>1158818669</v>
      </c>
      <c r="P37" s="36"/>
      <c r="Q37" s="36">
        <v>452880629</v>
      </c>
      <c r="R37" s="36"/>
      <c r="S37" s="36">
        <f t="shared" si="2"/>
        <v>1611699298</v>
      </c>
      <c r="T37" s="22"/>
      <c r="U37" s="71">
        <f t="shared" si="3"/>
        <v>0.35522135957401396</v>
      </c>
    </row>
    <row r="38" spans="1:21" ht="39" customHeight="1" x14ac:dyDescent="0.4">
      <c r="A38" s="35" t="s">
        <v>23</v>
      </c>
      <c r="C38" s="36">
        <v>0</v>
      </c>
      <c r="D38" s="36"/>
      <c r="E38" s="36">
        <v>2556450718</v>
      </c>
      <c r="F38" s="36"/>
      <c r="G38" s="36">
        <v>0</v>
      </c>
      <c r="H38" s="36"/>
      <c r="I38" s="36">
        <f t="shared" si="1"/>
        <v>2556450718</v>
      </c>
      <c r="J38" s="22"/>
      <c r="K38" s="71">
        <f t="shared" si="0"/>
        <v>0.2226683018360637</v>
      </c>
      <c r="L38" s="22"/>
      <c r="M38" s="36">
        <v>0</v>
      </c>
      <c r="N38" s="36"/>
      <c r="O38" s="36">
        <v>1066171352</v>
      </c>
      <c r="P38" s="36"/>
      <c r="Q38" s="36">
        <v>0</v>
      </c>
      <c r="R38" s="36"/>
      <c r="S38" s="36">
        <f t="shared" si="2"/>
        <v>1066171352</v>
      </c>
      <c r="T38" s="22"/>
      <c r="U38" s="71">
        <f t="shared" si="3"/>
        <v>0.23498604092356229</v>
      </c>
    </row>
    <row r="39" spans="1:21" ht="39" customHeight="1" x14ac:dyDescent="0.4">
      <c r="A39" s="35" t="s">
        <v>155</v>
      </c>
      <c r="C39" s="36">
        <v>0</v>
      </c>
      <c r="D39" s="36"/>
      <c r="E39" s="36">
        <v>1027171558</v>
      </c>
      <c r="F39" s="36"/>
      <c r="G39" s="36">
        <v>0</v>
      </c>
      <c r="H39" s="36"/>
      <c r="I39" s="36">
        <f t="shared" si="1"/>
        <v>1027171558</v>
      </c>
      <c r="J39" s="22"/>
      <c r="K39" s="71">
        <f t="shared" si="0"/>
        <v>8.9467223015000361E-2</v>
      </c>
      <c r="L39" s="22"/>
      <c r="M39" s="36">
        <v>0</v>
      </c>
      <c r="N39" s="36"/>
      <c r="O39" s="36">
        <v>1027171558</v>
      </c>
      <c r="P39" s="36"/>
      <c r="Q39" s="36">
        <v>1536334080</v>
      </c>
      <c r="R39" s="36"/>
      <c r="S39" s="36">
        <f t="shared" si="2"/>
        <v>2563505638</v>
      </c>
      <c r="T39" s="22"/>
      <c r="U39" s="71">
        <f t="shared" si="3"/>
        <v>0.56500115073327406</v>
      </c>
    </row>
    <row r="40" spans="1:21" ht="39" customHeight="1" x14ac:dyDescent="0.4">
      <c r="A40" s="35" t="s">
        <v>19</v>
      </c>
      <c r="C40" s="36">
        <v>384000000</v>
      </c>
      <c r="D40" s="36"/>
      <c r="E40" s="36">
        <v>1019259744</v>
      </c>
      <c r="F40" s="36"/>
      <c r="G40" s="36">
        <v>1536334080</v>
      </c>
      <c r="H40" s="36"/>
      <c r="I40" s="36">
        <f t="shared" si="1"/>
        <v>2939593824</v>
      </c>
      <c r="J40" s="22"/>
      <c r="K40" s="71">
        <f t="shared" si="0"/>
        <v>0.25604028283007202</v>
      </c>
      <c r="L40" s="22"/>
      <c r="M40" s="36">
        <v>384000000</v>
      </c>
      <c r="N40" s="36"/>
      <c r="O40" s="36">
        <v>503279344</v>
      </c>
      <c r="P40" s="36"/>
      <c r="Q40" s="36">
        <v>0</v>
      </c>
      <c r="R40" s="36"/>
      <c r="S40" s="36">
        <f t="shared" si="2"/>
        <v>887279344</v>
      </c>
      <c r="T40" s="22"/>
      <c r="U40" s="71">
        <f t="shared" si="3"/>
        <v>0.19555792776526931</v>
      </c>
    </row>
    <row r="41" spans="1:21" ht="39" customHeight="1" x14ac:dyDescent="0.4">
      <c r="A41" s="35" t="s">
        <v>159</v>
      </c>
      <c r="C41" s="36">
        <v>0</v>
      </c>
      <c r="D41" s="36"/>
      <c r="E41" s="36">
        <v>331612952</v>
      </c>
      <c r="F41" s="36"/>
      <c r="G41" s="36">
        <v>0</v>
      </c>
      <c r="H41" s="36"/>
      <c r="I41" s="36">
        <f t="shared" si="1"/>
        <v>331612952</v>
      </c>
      <c r="J41" s="22"/>
      <c r="K41" s="71">
        <f t="shared" si="0"/>
        <v>2.8883675468014288E-2</v>
      </c>
      <c r="L41" s="22"/>
      <c r="M41" s="36">
        <v>0</v>
      </c>
      <c r="N41" s="36"/>
      <c r="O41" s="36">
        <v>331612952</v>
      </c>
      <c r="P41" s="36"/>
      <c r="Q41" s="36">
        <v>0</v>
      </c>
      <c r="R41" s="36"/>
      <c r="S41" s="36">
        <f t="shared" si="2"/>
        <v>331612952</v>
      </c>
      <c r="T41" s="22"/>
      <c r="U41" s="71">
        <f t="shared" si="3"/>
        <v>7.3088077787195407E-2</v>
      </c>
    </row>
    <row r="42" spans="1:21" ht="39" customHeight="1" x14ac:dyDescent="0.4">
      <c r="A42" s="35" t="s">
        <v>160</v>
      </c>
      <c r="C42" s="36">
        <v>0</v>
      </c>
      <c r="D42" s="36"/>
      <c r="E42" s="36">
        <v>207005969</v>
      </c>
      <c r="F42" s="36"/>
      <c r="G42" s="36">
        <v>0</v>
      </c>
      <c r="H42" s="36"/>
      <c r="I42" s="36">
        <f t="shared" si="1"/>
        <v>207005969</v>
      </c>
      <c r="J42" s="22"/>
      <c r="K42" s="71">
        <f t="shared" si="0"/>
        <v>1.8030336850467246E-2</v>
      </c>
      <c r="L42" s="22"/>
      <c r="M42" s="36">
        <v>0</v>
      </c>
      <c r="N42" s="36"/>
      <c r="O42" s="36">
        <v>207005969</v>
      </c>
      <c r="P42" s="36"/>
      <c r="Q42" s="36">
        <v>0</v>
      </c>
      <c r="R42" s="36"/>
      <c r="S42" s="36">
        <f t="shared" si="2"/>
        <v>207005969</v>
      </c>
      <c r="T42" s="22"/>
      <c r="U42" s="71">
        <f t="shared" si="3"/>
        <v>4.5624479603214536E-2</v>
      </c>
    </row>
    <row r="43" spans="1:21" ht="39" customHeight="1" x14ac:dyDescent="0.4">
      <c r="A43" s="35" t="s">
        <v>21</v>
      </c>
      <c r="C43" s="36">
        <v>319276150</v>
      </c>
      <c r="D43" s="36"/>
      <c r="E43" s="36">
        <v>493475276</v>
      </c>
      <c r="F43" s="36"/>
      <c r="G43" s="36">
        <v>0</v>
      </c>
      <c r="H43" s="36"/>
      <c r="I43" s="36">
        <f t="shared" si="1"/>
        <v>812751426</v>
      </c>
      <c r="J43" s="22"/>
      <c r="K43" s="71">
        <f t="shared" si="0"/>
        <v>7.0791108378510575E-2</v>
      </c>
      <c r="L43" s="22"/>
      <c r="M43" s="36">
        <v>319276150</v>
      </c>
      <c r="N43" s="36"/>
      <c r="O43" s="36">
        <v>187475879</v>
      </c>
      <c r="P43" s="36"/>
      <c r="Q43" s="36">
        <v>0</v>
      </c>
      <c r="R43" s="36"/>
      <c r="S43" s="36">
        <f t="shared" si="2"/>
        <v>506752029</v>
      </c>
      <c r="T43" s="22"/>
      <c r="U43" s="71">
        <f t="shared" si="3"/>
        <v>0.11168903835327608</v>
      </c>
    </row>
    <row r="44" spans="1:21" ht="39" customHeight="1" x14ac:dyDescent="0.4">
      <c r="A44" s="35" t="s">
        <v>98</v>
      </c>
      <c r="C44" s="36">
        <v>0</v>
      </c>
      <c r="D44" s="36"/>
      <c r="E44" s="36">
        <v>25507285694</v>
      </c>
      <c r="F44" s="36"/>
      <c r="G44" s="36">
        <v>0</v>
      </c>
      <c r="H44" s="36"/>
      <c r="I44" s="36">
        <f t="shared" si="1"/>
        <v>25507285694</v>
      </c>
      <c r="J44" s="22"/>
      <c r="K44" s="71">
        <f t="shared" si="0"/>
        <v>2.2216989946020549</v>
      </c>
      <c r="L44" s="22"/>
      <c r="M44" s="36">
        <v>9048220000</v>
      </c>
      <c r="N44" s="36"/>
      <c r="O44" s="36">
        <v>179565546</v>
      </c>
      <c r="P44" s="36"/>
      <c r="Q44" s="36">
        <v>0</v>
      </c>
      <c r="R44" s="36"/>
      <c r="S44" s="36">
        <f t="shared" si="2"/>
        <v>9227785546</v>
      </c>
      <c r="T44" s="22"/>
      <c r="U44" s="71">
        <f t="shared" si="3"/>
        <v>2.0338201620954948</v>
      </c>
    </row>
    <row r="45" spans="1:21" ht="39" customHeight="1" x14ac:dyDescent="0.4">
      <c r="A45" s="35" t="s">
        <v>158</v>
      </c>
      <c r="C45" s="36">
        <v>0</v>
      </c>
      <c r="D45" s="36"/>
      <c r="E45" s="36">
        <v>-203625109</v>
      </c>
      <c r="F45" s="36"/>
      <c r="G45" s="36">
        <v>0</v>
      </c>
      <c r="H45" s="36"/>
      <c r="I45" s="36">
        <f t="shared" si="1"/>
        <v>-203625109</v>
      </c>
      <c r="J45" s="22"/>
      <c r="K45" s="71">
        <f t="shared" si="0"/>
        <v>-1.7735862034408821E-2</v>
      </c>
      <c r="L45" s="22"/>
      <c r="M45" s="36">
        <v>0</v>
      </c>
      <c r="N45" s="36"/>
      <c r="O45" s="36">
        <v>-203625109</v>
      </c>
      <c r="P45" s="36"/>
      <c r="Q45" s="36">
        <v>0</v>
      </c>
      <c r="R45" s="36"/>
      <c r="S45" s="36">
        <f t="shared" si="2"/>
        <v>-203625109</v>
      </c>
      <c r="T45" s="22"/>
      <c r="U45" s="71">
        <f t="shared" si="3"/>
        <v>-4.4879332113717148E-2</v>
      </c>
    </row>
    <row r="46" spans="1:21" ht="39" customHeight="1" x14ac:dyDescent="0.4">
      <c r="A46" s="35" t="s">
        <v>97</v>
      </c>
      <c r="C46" s="36">
        <v>1035982500</v>
      </c>
      <c r="D46" s="36"/>
      <c r="E46" s="36">
        <v>4455103793</v>
      </c>
      <c r="F46" s="36"/>
      <c r="G46" s="36">
        <v>0</v>
      </c>
      <c r="H46" s="36"/>
      <c r="I46" s="36">
        <f t="shared" si="1"/>
        <v>5491086293</v>
      </c>
      <c r="J46" s="22"/>
      <c r="K46" s="71">
        <f t="shared" si="0"/>
        <v>0.47827671837701202</v>
      </c>
      <c r="L46" s="22"/>
      <c r="M46" s="36">
        <v>1035982500</v>
      </c>
      <c r="N46" s="36"/>
      <c r="O46" s="36">
        <v>-1027974355</v>
      </c>
      <c r="P46" s="36"/>
      <c r="Q46" s="36">
        <v>0</v>
      </c>
      <c r="R46" s="36"/>
      <c r="S46" s="36">
        <f t="shared" si="2"/>
        <v>8008145</v>
      </c>
      <c r="T46" s="22"/>
      <c r="U46" s="71">
        <f t="shared" si="3"/>
        <v>1.7650092409271759E-3</v>
      </c>
    </row>
    <row r="47" spans="1:21" ht="39" customHeight="1" x14ac:dyDescent="0.4">
      <c r="A47" s="35" t="s">
        <v>94</v>
      </c>
      <c r="C47" s="36">
        <v>0</v>
      </c>
      <c r="D47" s="36"/>
      <c r="E47" s="36">
        <v>7173418563</v>
      </c>
      <c r="F47" s="36"/>
      <c r="G47" s="36">
        <v>0</v>
      </c>
      <c r="H47" s="36"/>
      <c r="I47" s="36">
        <f t="shared" si="1"/>
        <v>7173418563</v>
      </c>
      <c r="J47" s="22"/>
      <c r="K47" s="71">
        <f t="shared" si="0"/>
        <v>0.62480880954831164</v>
      </c>
      <c r="L47" s="22"/>
      <c r="M47" s="36">
        <v>0</v>
      </c>
      <c r="N47" s="36"/>
      <c r="O47" s="36">
        <v>-1303459069</v>
      </c>
      <c r="P47" s="36"/>
      <c r="Q47" s="36">
        <v>0</v>
      </c>
      <c r="R47" s="36"/>
      <c r="S47" s="36">
        <f t="shared" si="2"/>
        <v>-1303459069</v>
      </c>
      <c r="T47" s="22"/>
      <c r="U47" s="71">
        <f t="shared" si="3"/>
        <v>-0.28728467103871536</v>
      </c>
    </row>
    <row r="48" spans="1:21" ht="39" customHeight="1" x14ac:dyDescent="0.4">
      <c r="A48" s="35" t="s">
        <v>154</v>
      </c>
      <c r="C48" s="36">
        <v>0</v>
      </c>
      <c r="D48" s="36"/>
      <c r="E48" s="36">
        <v>-1454974256</v>
      </c>
      <c r="F48" s="36"/>
      <c r="G48" s="36">
        <v>0</v>
      </c>
      <c r="H48" s="36"/>
      <c r="I48" s="36">
        <f t="shared" si="1"/>
        <v>-1454974256</v>
      </c>
      <c r="J48" s="22"/>
      <c r="K48" s="71">
        <f t="shared" si="0"/>
        <v>-0.12672907970319428</v>
      </c>
      <c r="L48" s="22"/>
      <c r="M48" s="36">
        <v>0</v>
      </c>
      <c r="N48" s="36"/>
      <c r="O48" s="36">
        <v>-1454974256</v>
      </c>
      <c r="P48" s="36"/>
      <c r="Q48" s="36">
        <v>0</v>
      </c>
      <c r="R48" s="36"/>
      <c r="S48" s="36">
        <f t="shared" si="2"/>
        <v>-1454974256</v>
      </c>
      <c r="T48" s="22"/>
      <c r="U48" s="71">
        <f t="shared" si="3"/>
        <v>-0.32067888470440314</v>
      </c>
    </row>
    <row r="49" spans="1:21" ht="39" customHeight="1" x14ac:dyDescent="0.4">
      <c r="A49" s="35" t="s">
        <v>12</v>
      </c>
      <c r="C49" s="36">
        <v>0</v>
      </c>
      <c r="D49" s="36"/>
      <c r="E49" s="36">
        <v>90113345494</v>
      </c>
      <c r="F49" s="36"/>
      <c r="G49" s="36">
        <v>2540530216</v>
      </c>
      <c r="H49" s="36"/>
      <c r="I49" s="36">
        <f t="shared" si="1"/>
        <v>92653875710</v>
      </c>
      <c r="J49" s="22"/>
      <c r="K49" s="71">
        <f t="shared" si="0"/>
        <v>8.0702049202872264</v>
      </c>
      <c r="L49" s="22"/>
      <c r="M49" s="36">
        <v>0</v>
      </c>
      <c r="N49" s="36"/>
      <c r="O49" s="36">
        <v>-1799561979</v>
      </c>
      <c r="P49" s="36"/>
      <c r="Q49" s="36">
        <v>2540517286</v>
      </c>
      <c r="R49" s="36"/>
      <c r="S49" s="36">
        <f t="shared" si="2"/>
        <v>740955307</v>
      </c>
      <c r="T49" s="22"/>
      <c r="U49" s="71">
        <f t="shared" si="3"/>
        <v>0.16330785268861048</v>
      </c>
    </row>
    <row r="50" spans="1:21" ht="39" customHeight="1" x14ac:dyDescent="0.4">
      <c r="A50" s="35" t="s">
        <v>95</v>
      </c>
      <c r="C50" s="36">
        <v>0</v>
      </c>
      <c r="D50" s="36"/>
      <c r="E50" s="36">
        <v>9365634093</v>
      </c>
      <c r="F50" s="36"/>
      <c r="G50" s="36">
        <v>0</v>
      </c>
      <c r="H50" s="36"/>
      <c r="I50" s="36">
        <f t="shared" si="1"/>
        <v>9365634093</v>
      </c>
      <c r="J50" s="22"/>
      <c r="K50" s="71">
        <f t="shared" si="0"/>
        <v>0.81575202073042774</v>
      </c>
      <c r="L50" s="22"/>
      <c r="M50" s="36">
        <v>5632638000</v>
      </c>
      <c r="N50" s="36"/>
      <c r="O50" s="36">
        <v>-7179450056</v>
      </c>
      <c r="P50" s="36"/>
      <c r="Q50" s="36">
        <v>0</v>
      </c>
      <c r="R50" s="36"/>
      <c r="S50" s="36">
        <f t="shared" si="2"/>
        <v>-1546812056</v>
      </c>
      <c r="T50" s="22"/>
      <c r="U50" s="71">
        <f t="shared" si="3"/>
        <v>-0.34092009732810336</v>
      </c>
    </row>
    <row r="51" spans="1:21" ht="39" customHeight="1" x14ac:dyDescent="0.4">
      <c r="A51" s="35" t="s">
        <v>14</v>
      </c>
      <c r="C51" s="36">
        <v>0</v>
      </c>
      <c r="D51" s="36"/>
      <c r="E51" s="36">
        <v>29600406370</v>
      </c>
      <c r="F51" s="36"/>
      <c r="G51" s="36">
        <v>0</v>
      </c>
      <c r="H51" s="36"/>
      <c r="I51" s="36">
        <f t="shared" si="1"/>
        <v>29600406370</v>
      </c>
      <c r="J51" s="22"/>
      <c r="K51" s="71">
        <f t="shared" si="0"/>
        <v>2.5782121179405046</v>
      </c>
      <c r="L51" s="22"/>
      <c r="M51" s="36">
        <v>0</v>
      </c>
      <c r="N51" s="36"/>
      <c r="O51" s="36">
        <v>-10384105550</v>
      </c>
      <c r="P51" s="36"/>
      <c r="Q51" s="36">
        <v>0</v>
      </c>
      <c r="R51" s="36"/>
      <c r="S51" s="36">
        <f t="shared" si="2"/>
        <v>-10384105550</v>
      </c>
      <c r="T51" s="22"/>
      <c r="U51" s="71">
        <f t="shared" si="3"/>
        <v>-2.288675124453063</v>
      </c>
    </row>
    <row r="52" spans="1:21" ht="39" customHeight="1" x14ac:dyDescent="0.4">
      <c r="A52" s="35" t="s">
        <v>183</v>
      </c>
      <c r="C52" s="36">
        <v>0</v>
      </c>
      <c r="D52" s="36"/>
      <c r="E52" s="36">
        <v>0</v>
      </c>
      <c r="F52" s="36"/>
      <c r="G52" s="36">
        <v>0</v>
      </c>
      <c r="H52" s="36"/>
      <c r="I52" s="36">
        <f t="shared" si="1"/>
        <v>0</v>
      </c>
      <c r="J52" s="22"/>
      <c r="K52" s="71">
        <f t="shared" ref="K52:K54" si="4">I52/$I$61*100</f>
        <v>0</v>
      </c>
      <c r="L52" s="22"/>
      <c r="M52" s="36">
        <v>0</v>
      </c>
      <c r="N52" s="36"/>
      <c r="O52" s="36">
        <v>0</v>
      </c>
      <c r="P52" s="36"/>
      <c r="Q52" s="36">
        <v>860979948</v>
      </c>
      <c r="R52" s="36"/>
      <c r="S52" s="36">
        <f t="shared" si="2"/>
        <v>860979948</v>
      </c>
      <c r="T52" s="22"/>
      <c r="U52" s="71">
        <f t="shared" si="3"/>
        <v>0.18976149463739722</v>
      </c>
    </row>
    <row r="53" spans="1:21" ht="39" customHeight="1" x14ac:dyDescent="0.4">
      <c r="A53" s="35" t="s">
        <v>184</v>
      </c>
      <c r="C53" s="36">
        <v>0</v>
      </c>
      <c r="D53" s="36"/>
      <c r="E53" s="36">
        <v>0</v>
      </c>
      <c r="F53" s="36"/>
      <c r="G53" s="36">
        <v>610784507</v>
      </c>
      <c r="H53" s="36"/>
      <c r="I53" s="36">
        <f t="shared" si="1"/>
        <v>610784507</v>
      </c>
      <c r="J53" s="22"/>
      <c r="K53" s="71">
        <f t="shared" si="4"/>
        <v>5.3199675629916593E-2</v>
      </c>
      <c r="L53" s="22"/>
      <c r="M53" s="36">
        <v>0</v>
      </c>
      <c r="N53" s="36"/>
      <c r="O53" s="36">
        <v>0</v>
      </c>
      <c r="P53" s="36"/>
      <c r="Q53" s="36">
        <v>610784507</v>
      </c>
      <c r="R53" s="36"/>
      <c r="S53" s="36">
        <f t="shared" si="2"/>
        <v>610784507</v>
      </c>
      <c r="T53" s="22"/>
      <c r="U53" s="71">
        <f t="shared" si="3"/>
        <v>0.13461797945343762</v>
      </c>
    </row>
    <row r="54" spans="1:21" ht="39" customHeight="1" x14ac:dyDescent="0.4">
      <c r="A54" s="35" t="s">
        <v>185</v>
      </c>
      <c r="C54" s="36">
        <v>0</v>
      </c>
      <c r="D54" s="36"/>
      <c r="E54" s="36">
        <v>0</v>
      </c>
      <c r="F54" s="36"/>
      <c r="G54" s="36">
        <v>25012631</v>
      </c>
      <c r="H54" s="36"/>
      <c r="I54" s="36">
        <f t="shared" si="1"/>
        <v>25012631</v>
      </c>
      <c r="J54" s="22"/>
      <c r="K54" s="71">
        <f t="shared" si="4"/>
        <v>2.1786142912934041E-3</v>
      </c>
      <c r="L54" s="22"/>
      <c r="M54" s="36">
        <v>0</v>
      </c>
      <c r="N54" s="36"/>
      <c r="O54" s="36">
        <v>0</v>
      </c>
      <c r="P54" s="36"/>
      <c r="Q54" s="36">
        <v>25012631</v>
      </c>
      <c r="R54" s="36"/>
      <c r="S54" s="36">
        <f t="shared" si="2"/>
        <v>25012631</v>
      </c>
      <c r="T54" s="22"/>
      <c r="U54" s="71">
        <f t="shared" si="3"/>
        <v>5.5128278589987503E-3</v>
      </c>
    </row>
    <row r="55" spans="1:21" ht="39" customHeight="1" x14ac:dyDescent="0.4">
      <c r="A55" s="35" t="s">
        <v>170</v>
      </c>
      <c r="C55" s="36">
        <v>0</v>
      </c>
      <c r="D55" s="36"/>
      <c r="E55" s="36">
        <v>-14699300000</v>
      </c>
      <c r="F55" s="36"/>
      <c r="G55" s="36">
        <v>0</v>
      </c>
      <c r="H55" s="36"/>
      <c r="I55" s="36">
        <f t="shared" si="1"/>
        <v>-14699300000</v>
      </c>
      <c r="J55" s="22"/>
      <c r="K55" s="71">
        <f t="shared" ref="K55:K60" si="5">I55/$I$61*100</f>
        <v>-1.2803173345502572</v>
      </c>
      <c r="L55" s="22"/>
      <c r="M55" s="36">
        <v>0</v>
      </c>
      <c r="N55" s="36"/>
      <c r="O55" s="36">
        <v>-14699300000</v>
      </c>
      <c r="P55" s="36"/>
      <c r="Q55" s="36">
        <v>0</v>
      </c>
      <c r="R55" s="36"/>
      <c r="S55" s="36">
        <f t="shared" si="2"/>
        <v>-14699300000</v>
      </c>
      <c r="T55" s="22"/>
      <c r="U55" s="71">
        <f t="shared" si="3"/>
        <v>-3.2397515698280732</v>
      </c>
    </row>
    <row r="56" spans="1:21" ht="39" customHeight="1" x14ac:dyDescent="0.4">
      <c r="A56" s="35" t="s">
        <v>171</v>
      </c>
      <c r="C56" s="36">
        <v>0</v>
      </c>
      <c r="D56" s="36"/>
      <c r="E56" s="36">
        <v>-2898998438</v>
      </c>
      <c r="F56" s="36"/>
      <c r="G56" s="36">
        <v>0</v>
      </c>
      <c r="H56" s="36"/>
      <c r="I56" s="36">
        <f t="shared" si="1"/>
        <v>-2898998438</v>
      </c>
      <c r="J56" s="22"/>
      <c r="K56" s="71">
        <f t="shared" si="5"/>
        <v>-0.25250440177460959</v>
      </c>
      <c r="L56" s="22"/>
      <c r="M56" s="36">
        <v>0</v>
      </c>
      <c r="N56" s="36"/>
      <c r="O56" s="36">
        <v>-2898998438</v>
      </c>
      <c r="P56" s="36"/>
      <c r="Q56" s="36">
        <v>0</v>
      </c>
      <c r="R56" s="36"/>
      <c r="S56" s="36">
        <f t="shared" si="2"/>
        <v>-2898998438</v>
      </c>
      <c r="T56" s="22"/>
      <c r="U56" s="71">
        <f t="shared" si="3"/>
        <v>-0.63894435384267501</v>
      </c>
    </row>
    <row r="57" spans="1:21" ht="39" customHeight="1" x14ac:dyDescent="0.4">
      <c r="A57" s="35" t="s">
        <v>172</v>
      </c>
      <c r="C57" s="36">
        <v>0</v>
      </c>
      <c r="D57" s="36"/>
      <c r="E57" s="36">
        <v>104787407</v>
      </c>
      <c r="F57" s="36"/>
      <c r="G57" s="36">
        <v>0</v>
      </c>
      <c r="H57" s="36"/>
      <c r="I57" s="36">
        <f t="shared" si="1"/>
        <v>104787407</v>
      </c>
      <c r="J57" s="22"/>
      <c r="K57" s="71">
        <f t="shared" si="5"/>
        <v>9.1270423506339057E-3</v>
      </c>
      <c r="L57" s="22"/>
      <c r="M57" s="36">
        <v>0</v>
      </c>
      <c r="N57" s="36"/>
      <c r="O57" s="36">
        <v>104787407</v>
      </c>
      <c r="P57" s="36"/>
      <c r="Q57" s="36">
        <v>0</v>
      </c>
      <c r="R57" s="36"/>
      <c r="S57" s="36">
        <f t="shared" si="2"/>
        <v>104787407</v>
      </c>
      <c r="T57" s="22"/>
      <c r="U57" s="71">
        <f t="shared" si="3"/>
        <v>2.3095328779361143E-2</v>
      </c>
    </row>
    <row r="58" spans="1:21" ht="39" customHeight="1" x14ac:dyDescent="0.4">
      <c r="A58" s="35" t="s">
        <v>173</v>
      </c>
      <c r="C58" s="36">
        <v>0</v>
      </c>
      <c r="D58" s="36"/>
      <c r="E58" s="36">
        <v>9075000</v>
      </c>
      <c r="F58" s="36"/>
      <c r="G58" s="36">
        <v>0</v>
      </c>
      <c r="H58" s="36"/>
      <c r="I58" s="36">
        <f t="shared" si="1"/>
        <v>9075000</v>
      </c>
      <c r="J58" s="22"/>
      <c r="K58" s="71">
        <f t="shared" si="5"/>
        <v>7.9043762703282373E-4</v>
      </c>
      <c r="L58" s="22"/>
      <c r="M58" s="36">
        <v>0</v>
      </c>
      <c r="N58" s="36"/>
      <c r="O58" s="36">
        <v>9075000</v>
      </c>
      <c r="P58" s="36"/>
      <c r="Q58" s="36">
        <v>0</v>
      </c>
      <c r="R58" s="36"/>
      <c r="S58" s="36">
        <f t="shared" si="2"/>
        <v>9075000</v>
      </c>
      <c r="T58" s="22"/>
      <c r="U58" s="71">
        <f t="shared" si="3"/>
        <v>2.0001459590721846E-3</v>
      </c>
    </row>
    <row r="59" spans="1:21" ht="39" customHeight="1" x14ac:dyDescent="0.4">
      <c r="A59" s="35" t="s">
        <v>174</v>
      </c>
      <c r="C59" s="36">
        <v>0</v>
      </c>
      <c r="D59" s="36"/>
      <c r="E59" s="36">
        <v>-8176987330</v>
      </c>
      <c r="F59" s="36"/>
      <c r="G59" s="36">
        <v>120732330</v>
      </c>
      <c r="H59" s="36"/>
      <c r="I59" s="36">
        <f t="shared" si="1"/>
        <v>-8056255000</v>
      </c>
      <c r="J59" s="22"/>
      <c r="K59" s="71">
        <f t="shared" si="5"/>
        <v>-0.70170436198031083</v>
      </c>
      <c r="L59" s="22"/>
      <c r="M59" s="36">
        <v>0</v>
      </c>
      <c r="N59" s="36"/>
      <c r="O59" s="36">
        <v>-8176987330</v>
      </c>
      <c r="P59" s="36"/>
      <c r="Q59" s="36">
        <v>120732330</v>
      </c>
      <c r="R59" s="36"/>
      <c r="S59" s="36">
        <f t="shared" si="2"/>
        <v>-8056255000</v>
      </c>
      <c r="T59" s="22"/>
      <c r="U59" s="71">
        <f t="shared" si="3"/>
        <v>-1.7756127695322408</v>
      </c>
    </row>
    <row r="60" spans="1:21" ht="39" customHeight="1" thickBot="1" x14ac:dyDescent="0.45">
      <c r="A60" s="35" t="s">
        <v>100</v>
      </c>
      <c r="C60" s="36">
        <v>0</v>
      </c>
      <c r="D60" s="36"/>
      <c r="E60" s="36">
        <v>1150537065</v>
      </c>
      <c r="F60" s="36"/>
      <c r="G60" s="36">
        <v>2278575975</v>
      </c>
      <c r="H60" s="36"/>
      <c r="I60" s="36">
        <f t="shared" si="1"/>
        <v>3429113040</v>
      </c>
      <c r="J60" s="22"/>
      <c r="K60" s="71">
        <f t="shared" si="5"/>
        <v>0.29867768310357157</v>
      </c>
      <c r="L60" s="22"/>
      <c r="M60" s="36">
        <v>0</v>
      </c>
      <c r="N60" s="36"/>
      <c r="O60" s="36">
        <v>0</v>
      </c>
      <c r="P60" s="36"/>
      <c r="Q60" s="36">
        <v>2278575975</v>
      </c>
      <c r="R60" s="36"/>
      <c r="S60" s="36">
        <f t="shared" si="2"/>
        <v>2278575975</v>
      </c>
      <c r="T60" s="22"/>
      <c r="U60" s="71">
        <f t="shared" si="3"/>
        <v>0.50220215193776452</v>
      </c>
    </row>
    <row r="61" spans="1:21" ht="39" customHeight="1" thickBot="1" x14ac:dyDescent="0.45">
      <c r="A61" s="39"/>
      <c r="B61" s="53"/>
      <c r="C61" s="43">
        <f>SUM(C10:C60)</f>
        <v>13412525538</v>
      </c>
      <c r="D61" s="42"/>
      <c r="E61" s="43">
        <f>SUM(E10:E60)</f>
        <v>1068735487348</v>
      </c>
      <c r="F61" s="42"/>
      <c r="G61" s="43">
        <f>SUM(G10:G60)</f>
        <v>65950165849</v>
      </c>
      <c r="H61" s="42"/>
      <c r="I61" s="43">
        <f>SUM(I10:I60)</f>
        <v>1148098178735</v>
      </c>
      <c r="J61" s="15"/>
      <c r="K61" s="88">
        <f>SUM(K10:K60)</f>
        <v>100.00000000000006</v>
      </c>
      <c r="L61" s="15"/>
      <c r="M61" s="43">
        <f>SUM(M10:M60)</f>
        <v>28348773088</v>
      </c>
      <c r="N61" s="42"/>
      <c r="O61" s="43">
        <f>SUM(O10:O60)</f>
        <v>358556992037</v>
      </c>
      <c r="P61" s="42"/>
      <c r="Q61" s="43">
        <f>SUM(Q10:Q60)</f>
        <v>66811122827</v>
      </c>
      <c r="R61" s="42"/>
      <c r="S61" s="43">
        <f>SUM(S10:S60)</f>
        <v>453716887952</v>
      </c>
      <c r="T61" s="24"/>
      <c r="U61" s="86">
        <f>SUM(U10:U60)</f>
        <v>99.999999999999986</v>
      </c>
    </row>
    <row r="62" spans="1:21" ht="27.75" customHeight="1" thickTop="1" x14ac:dyDescent="0.4">
      <c r="A62" s="39"/>
      <c r="B62" s="53"/>
      <c r="C62" s="42"/>
      <c r="D62" s="42"/>
      <c r="E62" s="42"/>
      <c r="F62" s="42"/>
      <c r="G62" s="42"/>
      <c r="H62" s="42"/>
      <c r="I62" s="42"/>
      <c r="J62" s="15"/>
      <c r="K62" s="16"/>
      <c r="L62" s="15"/>
      <c r="M62" s="42"/>
      <c r="N62" s="42"/>
      <c r="O62" s="42"/>
      <c r="P62" s="42"/>
      <c r="Q62" s="42"/>
      <c r="R62" s="42"/>
      <c r="S62" s="42"/>
      <c r="T62" s="24"/>
      <c r="U62" s="16"/>
    </row>
    <row r="63" spans="1:21" ht="22.5" hidden="1" x14ac:dyDescent="0.4">
      <c r="C63" s="36">
        <f>'درآمد سود سهام'!C18</f>
        <v>13412525538</v>
      </c>
      <c r="D63" s="36"/>
      <c r="E63" s="36">
        <f>'درآمد ناشی از تغییر قیمت '!I35</f>
        <v>916726320383</v>
      </c>
      <c r="F63" s="36"/>
      <c r="G63" s="36">
        <v>0</v>
      </c>
      <c r="H63" s="36"/>
      <c r="I63" s="36">
        <f>C63+E63+G63</f>
        <v>930138845921</v>
      </c>
      <c r="J63" s="36"/>
      <c r="K63" s="36"/>
      <c r="L63" s="36"/>
      <c r="M63" s="36">
        <f>'درآمد سود سهام'!I20</f>
        <v>28348773088</v>
      </c>
      <c r="N63" s="36"/>
      <c r="O63" s="36">
        <f>'درآمد ناشی از تغییر قیمت '!Q35</f>
        <v>401391542685</v>
      </c>
      <c r="P63" s="36"/>
      <c r="Q63" s="36">
        <v>0</v>
      </c>
      <c r="R63" s="36"/>
      <c r="S63" s="36">
        <f>M63+O63+Q63</f>
        <v>429740315773</v>
      </c>
      <c r="T63" s="36"/>
      <c r="U63" s="36"/>
    </row>
    <row r="64" spans="1:21" ht="22.5" hidden="1" x14ac:dyDescent="0.4">
      <c r="C64" s="36">
        <f>C63-C61</f>
        <v>0</v>
      </c>
      <c r="D64" s="36"/>
      <c r="E64" s="36">
        <f>E63-E61</f>
        <v>-152009166965</v>
      </c>
      <c r="F64" s="36"/>
      <c r="G64" s="36">
        <f>G63-G61</f>
        <v>-65950165849</v>
      </c>
      <c r="H64" s="36"/>
      <c r="I64" s="36">
        <f>I63-I61</f>
        <v>-217959332814</v>
      </c>
      <c r="J64" s="36"/>
      <c r="K64" s="36"/>
      <c r="L64" s="36"/>
      <c r="M64" s="36">
        <f>M63-M61</f>
        <v>0</v>
      </c>
      <c r="N64" s="36"/>
      <c r="O64" s="36">
        <f>O63-O61</f>
        <v>42834550648</v>
      </c>
      <c r="P64" s="36"/>
      <c r="Q64" s="36">
        <f>Q63-Q61</f>
        <v>-66811122827</v>
      </c>
      <c r="R64" s="36"/>
      <c r="S64" s="36">
        <f>S63-S61</f>
        <v>-23976572179</v>
      </c>
      <c r="T64" s="36"/>
      <c r="U64" s="36"/>
    </row>
    <row r="65" spans="3:21" ht="22.5" hidden="1" x14ac:dyDescent="0.4">
      <c r="C65" s="36">
        <f>'درآمد سود سهام'!C18</f>
        <v>13412525538</v>
      </c>
      <c r="D65" s="36"/>
      <c r="E65" s="36">
        <f>'درآمد ناشی از تغییر قیمت '!I67</f>
        <v>1068735487348</v>
      </c>
      <c r="F65" s="36"/>
      <c r="G65" s="36">
        <f>'درآمد ناشی از فروش'!I20</f>
        <v>65193636381</v>
      </c>
      <c r="H65" s="36"/>
      <c r="I65" s="36">
        <f>C65+E65+G67</f>
        <v>1148098178735</v>
      </c>
      <c r="J65" s="11"/>
      <c r="K65" s="11"/>
      <c r="L65" s="11"/>
      <c r="M65" s="36">
        <f>'درآمد سود سهام'!I18</f>
        <v>28348773088</v>
      </c>
      <c r="N65" s="36"/>
      <c r="O65" s="36">
        <f>'درآمد ناشی از تغییر قیمت '!Q67</f>
        <v>358556992037</v>
      </c>
      <c r="P65" s="36"/>
      <c r="Q65" s="36">
        <f>'درآمد ناشی از فروش'!Q20</f>
        <v>65193613411</v>
      </c>
      <c r="R65" s="36"/>
      <c r="S65" s="36">
        <f>M65+O65+Q67</f>
        <v>453716887952</v>
      </c>
      <c r="T65" s="11"/>
      <c r="U65" s="11"/>
    </row>
    <row r="66" spans="3:21" ht="22.5" hidden="1" x14ac:dyDescent="0.4">
      <c r="C66" s="36">
        <f>C65-C61</f>
        <v>0</v>
      </c>
      <c r="D66" s="36"/>
      <c r="E66" s="36">
        <f>E65-E61</f>
        <v>0</v>
      </c>
      <c r="F66" s="36"/>
      <c r="G66" s="36">
        <f>'درآمد ناشی از اختیار فروش'!I13</f>
        <v>756529468</v>
      </c>
      <c r="H66" s="36"/>
      <c r="I66" s="36">
        <f>I65-I61</f>
        <v>0</v>
      </c>
      <c r="J66" s="11"/>
      <c r="K66" s="11"/>
      <c r="L66" s="11"/>
      <c r="M66" s="36">
        <f>M65-M61</f>
        <v>0</v>
      </c>
      <c r="N66" s="36"/>
      <c r="O66" s="36">
        <f>O65-O61</f>
        <v>0</v>
      </c>
      <c r="P66" s="36"/>
      <c r="Q66" s="36">
        <f>'درآمد ناشی از اختیار فروش'!Q13</f>
        <v>1617509416</v>
      </c>
      <c r="R66" s="36"/>
      <c r="S66" s="36">
        <f>S65-S61</f>
        <v>0</v>
      </c>
      <c r="T66" s="11"/>
      <c r="U66" s="11"/>
    </row>
    <row r="67" spans="3:21" ht="22.5" hidden="1" x14ac:dyDescent="0.4">
      <c r="G67" s="36">
        <f>G65+G66</f>
        <v>65950165849</v>
      </c>
      <c r="H67" s="36"/>
      <c r="I67" s="36"/>
      <c r="J67" s="11"/>
      <c r="K67" s="11"/>
      <c r="L67" s="11"/>
      <c r="M67" s="36"/>
      <c r="N67" s="36"/>
      <c r="O67" s="36"/>
      <c r="P67" s="36"/>
      <c r="Q67" s="36">
        <f>Q65+Q66</f>
        <v>66811122827</v>
      </c>
      <c r="R67" s="36"/>
      <c r="S67" s="36"/>
      <c r="T67" s="11"/>
      <c r="U67" s="11"/>
    </row>
    <row r="68" spans="3:21" ht="22.5" hidden="1" x14ac:dyDescent="0.4">
      <c r="G68" s="36">
        <f>G67-G61</f>
        <v>0</v>
      </c>
      <c r="Q68" s="36">
        <f>Q67-Q61</f>
        <v>0</v>
      </c>
    </row>
  </sheetData>
  <sortState xmlns:xlrd2="http://schemas.microsoft.com/office/spreadsheetml/2017/richdata2" ref="A10:U60">
    <sortCondition descending="1" ref="S10:S60"/>
  </sortState>
  <mergeCells count="10">
    <mergeCell ref="C7:K7"/>
    <mergeCell ref="M7:U7"/>
    <mergeCell ref="A8:A9"/>
    <mergeCell ref="I8:K8"/>
    <mergeCell ref="S8:U8"/>
    <mergeCell ref="A1:U1"/>
    <mergeCell ref="A2:U2"/>
    <mergeCell ref="A3:U3"/>
    <mergeCell ref="C6:U6"/>
    <mergeCell ref="A5:U5"/>
  </mergeCells>
  <pageMargins left="0.39" right="0.39" top="0.39" bottom="0.39" header="0" footer="0"/>
  <pageSetup paperSize="9" scale="43" fitToHeight="0" orientation="landscape" r:id="rId1"/>
  <rowBreaks count="1" manualBreakCount="1">
    <brk id="33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C7F5-F381-475C-8169-90B7291ED9A1}">
  <sheetPr>
    <pageSetUpPr fitToPage="1"/>
  </sheetPr>
  <dimension ref="A1:U15"/>
  <sheetViews>
    <sheetView rightToLeft="1" view="pageBreakPreview" topLeftCell="A10" zoomScale="80" zoomScaleNormal="100" zoomScaleSheetLayoutView="80" workbookViewId="0">
      <selection activeCell="A13" sqref="A13:XFD14"/>
    </sheetView>
  </sheetViews>
  <sheetFormatPr defaultColWidth="9.140625" defaultRowHeight="15.75" x14ac:dyDescent="0.4"/>
  <cols>
    <col min="1" max="1" width="49.140625" style="44" bestFit="1" customWidth="1"/>
    <col min="2" max="2" width="1.42578125" style="44" customWidth="1"/>
    <col min="3" max="3" width="28.7109375" style="44" customWidth="1"/>
    <col min="4" max="4" width="1.42578125" style="44" customWidth="1"/>
    <col min="5" max="5" width="26.85546875" style="44" customWidth="1"/>
    <col min="6" max="6" width="1.42578125" style="44" customWidth="1"/>
    <col min="7" max="7" width="28.42578125" style="44" customWidth="1"/>
    <col min="8" max="8" width="1.42578125" style="44" customWidth="1"/>
    <col min="9" max="9" width="25" style="44" customWidth="1"/>
    <col min="10" max="10" width="1.42578125" style="17" customWidth="1"/>
    <col min="11" max="11" width="27.5703125" style="17" customWidth="1"/>
    <col min="12" max="12" width="1.42578125" style="17" customWidth="1"/>
    <col min="13" max="13" width="26.5703125" style="44" customWidth="1"/>
    <col min="14" max="14" width="1.42578125" style="44" customWidth="1"/>
    <col min="15" max="15" width="23.7109375" style="44" customWidth="1"/>
    <col min="16" max="16" width="1.42578125" style="44" customWidth="1"/>
    <col min="17" max="17" width="23" style="44" bestFit="1" customWidth="1"/>
    <col min="18" max="18" width="1.42578125" style="44" customWidth="1"/>
    <col min="19" max="19" width="26.5703125" style="44" customWidth="1"/>
    <col min="20" max="20" width="1.42578125" style="17" customWidth="1"/>
    <col min="21" max="21" width="24.42578125" style="17" bestFit="1" customWidth="1"/>
    <col min="22" max="22" width="1.42578125" style="17" customWidth="1"/>
    <col min="23" max="16384" width="9.140625" style="17"/>
  </cols>
  <sheetData>
    <row r="1" spans="1:21" ht="39" customHeight="1" x14ac:dyDescent="0.4">
      <c r="A1" s="133" t="str">
        <f>سهام!A1</f>
        <v>صندوق سرمایه گذاری بخشی افق دماوند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ht="39" customHeight="1" x14ac:dyDescent="0.4">
      <c r="A2" s="133" t="str">
        <f>درآمد!A2</f>
        <v>صورت وضعیت درآمدها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1" ht="39" customHeight="1" x14ac:dyDescent="0.4">
      <c r="A3" s="133" t="str">
        <f>درآمد!A3</f>
        <v>دوره یک ماهه منتهی به 31 خرداد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</row>
    <row r="4" spans="1:21" ht="39" customHeight="1" x14ac:dyDescent="0.4"/>
    <row r="5" spans="1:21" ht="39" customHeight="1" x14ac:dyDescent="0.4">
      <c r="A5" s="135" t="s">
        <v>121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</row>
    <row r="6" spans="1:21" ht="39" customHeight="1" x14ac:dyDescent="0.85">
      <c r="A6" s="31"/>
      <c r="B6" s="31"/>
      <c r="C6" s="143" t="s">
        <v>72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</row>
    <row r="7" spans="1:21" ht="39" customHeight="1" thickBot="1" x14ac:dyDescent="0.8">
      <c r="C7" s="157" t="str">
        <f>'2-1'!C7</f>
        <v>طی خرداد ماه</v>
      </c>
      <c r="D7" s="157"/>
      <c r="E7" s="157"/>
      <c r="F7" s="157"/>
      <c r="G7" s="157"/>
      <c r="H7" s="157"/>
      <c r="I7" s="157"/>
      <c r="J7" s="157"/>
      <c r="K7" s="157"/>
      <c r="L7" s="20"/>
      <c r="M7" s="157" t="str">
        <f>'2-1'!M7</f>
        <v>از ابتدای سال مالی تا پایان خرداد ماه</v>
      </c>
      <c r="N7" s="157"/>
      <c r="O7" s="157"/>
      <c r="P7" s="157"/>
      <c r="Q7" s="157"/>
      <c r="R7" s="157"/>
      <c r="S7" s="157"/>
      <c r="T7" s="157"/>
      <c r="U7" s="157"/>
    </row>
    <row r="8" spans="1:21" ht="39" customHeight="1" thickBot="1" x14ac:dyDescent="0.7">
      <c r="A8" s="159" t="s">
        <v>54</v>
      </c>
      <c r="B8" s="60"/>
      <c r="C8" s="59" t="s">
        <v>140</v>
      </c>
      <c r="D8" s="60"/>
      <c r="E8" s="59" t="s">
        <v>56</v>
      </c>
      <c r="F8" s="60"/>
      <c r="G8" s="59" t="s">
        <v>57</v>
      </c>
      <c r="H8" s="60"/>
      <c r="I8" s="161" t="s">
        <v>34</v>
      </c>
      <c r="J8" s="161"/>
      <c r="K8" s="161"/>
      <c r="L8" s="29"/>
      <c r="M8" s="59" t="s">
        <v>140</v>
      </c>
      <c r="N8" s="60"/>
      <c r="O8" s="59" t="s">
        <v>56</v>
      </c>
      <c r="P8" s="60"/>
      <c r="Q8" s="59" t="s">
        <v>57</v>
      </c>
      <c r="R8" s="60"/>
      <c r="S8" s="161" t="s">
        <v>34</v>
      </c>
      <c r="T8" s="161"/>
      <c r="U8" s="161"/>
    </row>
    <row r="9" spans="1:21" ht="39" customHeight="1" thickBot="1" x14ac:dyDescent="0.7">
      <c r="A9" s="160"/>
      <c r="B9" s="60"/>
      <c r="C9" s="55" t="s">
        <v>83</v>
      </c>
      <c r="D9" s="59"/>
      <c r="E9" s="55" t="s">
        <v>122</v>
      </c>
      <c r="F9" s="59"/>
      <c r="G9" s="55" t="s">
        <v>123</v>
      </c>
      <c r="H9" s="60"/>
      <c r="I9" s="55" t="s">
        <v>44</v>
      </c>
      <c r="J9" s="29"/>
      <c r="K9" s="10" t="s">
        <v>50</v>
      </c>
      <c r="L9" s="29"/>
      <c r="M9" s="55" t="s">
        <v>83</v>
      </c>
      <c r="N9" s="59"/>
      <c r="O9" s="55" t="s">
        <v>122</v>
      </c>
      <c r="P9" s="59"/>
      <c r="Q9" s="55" t="s">
        <v>123</v>
      </c>
      <c r="R9" s="60"/>
      <c r="S9" s="55" t="s">
        <v>44</v>
      </c>
      <c r="T9" s="29"/>
      <c r="U9" s="10" t="s">
        <v>50</v>
      </c>
    </row>
    <row r="10" spans="1:21" ht="39" customHeight="1" thickBot="1" x14ac:dyDescent="0.45">
      <c r="A10" s="35" t="s">
        <v>108</v>
      </c>
      <c r="C10" s="36">
        <v>2476436264</v>
      </c>
      <c r="D10" s="36"/>
      <c r="E10" s="36">
        <v>-353324717</v>
      </c>
      <c r="F10" s="36"/>
      <c r="G10" s="36">
        <v>85902842</v>
      </c>
      <c r="H10" s="36"/>
      <c r="I10" s="36">
        <f>C10+E10+G10</f>
        <v>2209014389</v>
      </c>
      <c r="J10" s="11"/>
      <c r="K10" s="75">
        <f>I10/I11</f>
        <v>1</v>
      </c>
      <c r="L10" s="11"/>
      <c r="M10" s="36">
        <v>12865713514</v>
      </c>
      <c r="N10" s="36"/>
      <c r="O10" s="36">
        <v>-363720000</v>
      </c>
      <c r="P10" s="36"/>
      <c r="Q10" s="36">
        <v>98853750</v>
      </c>
      <c r="R10" s="36"/>
      <c r="S10" s="36">
        <f>M10+O10+Q10</f>
        <v>12600847264</v>
      </c>
      <c r="T10" s="22"/>
      <c r="U10" s="13">
        <f>S10/S11</f>
        <v>1</v>
      </c>
    </row>
    <row r="11" spans="1:21" ht="39" customHeight="1" thickBot="1" x14ac:dyDescent="0.45">
      <c r="A11" s="39"/>
      <c r="B11" s="53"/>
      <c r="C11" s="43">
        <f>SUM(C10:C10)</f>
        <v>2476436264</v>
      </c>
      <c r="D11" s="42"/>
      <c r="E11" s="43">
        <f>SUM(E10:E10)</f>
        <v>-353324717</v>
      </c>
      <c r="F11" s="42"/>
      <c r="G11" s="43">
        <f>SUM(G10:G10)</f>
        <v>85902842</v>
      </c>
      <c r="H11" s="42"/>
      <c r="I11" s="43">
        <f>SUM(I10:I10)</f>
        <v>2209014389</v>
      </c>
      <c r="J11" s="15"/>
      <c r="K11" s="76">
        <f>SUM(K10:K10)</f>
        <v>1</v>
      </c>
      <c r="L11" s="15"/>
      <c r="M11" s="43">
        <f>SUM(M10:M10)</f>
        <v>12865713514</v>
      </c>
      <c r="N11" s="42"/>
      <c r="O11" s="43">
        <f>SUM(O10:O10)</f>
        <v>-363720000</v>
      </c>
      <c r="P11" s="42"/>
      <c r="Q11" s="43">
        <f>SUM(Q10:Q10)</f>
        <v>98853750</v>
      </c>
      <c r="R11" s="42"/>
      <c r="S11" s="43">
        <f>SUM(S10:S10)</f>
        <v>12600847264</v>
      </c>
      <c r="T11" s="24"/>
      <c r="U11" s="76">
        <f>SUM(U10:U10)</f>
        <v>1</v>
      </c>
    </row>
    <row r="12" spans="1:21" ht="23.25" thickTop="1" x14ac:dyDescent="0.4">
      <c r="A12" s="35"/>
      <c r="C12" s="36"/>
      <c r="D12" s="36"/>
      <c r="E12" s="36"/>
      <c r="F12" s="36"/>
      <c r="G12" s="36"/>
      <c r="H12" s="36"/>
      <c r="I12" s="36"/>
      <c r="J12" s="11"/>
      <c r="K12" s="13"/>
      <c r="L12" s="11"/>
      <c r="M12" s="36"/>
      <c r="N12" s="36"/>
      <c r="O12" s="36"/>
      <c r="P12" s="36"/>
      <c r="Q12" s="36"/>
      <c r="R12" s="36"/>
      <c r="S12" s="36"/>
      <c r="T12" s="22"/>
      <c r="U12" s="13"/>
    </row>
    <row r="13" spans="1:21" ht="22.5" hidden="1" x14ac:dyDescent="0.4">
      <c r="C13" s="36">
        <f>'درآمد سود اوراق'!C10</f>
        <v>2476436264</v>
      </c>
      <c r="D13" s="36"/>
      <c r="E13" s="36">
        <f>'درآمد ناشی از تغییر قیمت '!I73</f>
        <v>-353324717</v>
      </c>
      <c r="F13" s="36"/>
      <c r="G13" s="36">
        <f>'درآمد ناشی از فروش'!I27</f>
        <v>85902842</v>
      </c>
      <c r="H13" s="36"/>
      <c r="I13" s="36">
        <f>C13+E13+G13</f>
        <v>2209014389</v>
      </c>
      <c r="M13" s="36">
        <f>'درآمد سود اوراق'!I10</f>
        <v>12865713514</v>
      </c>
      <c r="N13" s="36"/>
      <c r="O13" s="36">
        <f>'درآمد ناشی از تغییر قیمت '!Q73</f>
        <v>-363720000</v>
      </c>
      <c r="P13" s="36"/>
      <c r="Q13" s="36">
        <f>'درآمد ناشی از فروش'!Q27</f>
        <v>98853750</v>
      </c>
      <c r="R13" s="36"/>
      <c r="S13" s="36">
        <f>M13+O13+Q13</f>
        <v>12600847264</v>
      </c>
    </row>
    <row r="14" spans="1:21" ht="22.5" hidden="1" x14ac:dyDescent="0.4">
      <c r="C14" s="36">
        <f>C13-C11</f>
        <v>0</v>
      </c>
      <c r="D14" s="36"/>
      <c r="E14" s="36">
        <f>E13-E11</f>
        <v>0</v>
      </c>
      <c r="F14" s="36"/>
      <c r="G14" s="36">
        <f>G13-G11</f>
        <v>0</v>
      </c>
      <c r="H14" s="36"/>
      <c r="I14" s="36">
        <f>I13-I11</f>
        <v>0</v>
      </c>
      <c r="M14" s="36">
        <f>M13-M11</f>
        <v>0</v>
      </c>
      <c r="N14" s="36"/>
      <c r="O14" s="36">
        <f>O13-O11</f>
        <v>0</v>
      </c>
      <c r="P14" s="36"/>
      <c r="Q14" s="36">
        <f>Q13-Q11</f>
        <v>0</v>
      </c>
      <c r="R14" s="36"/>
      <c r="S14" s="36">
        <f>S13-S11</f>
        <v>0</v>
      </c>
    </row>
    <row r="15" spans="1:21" ht="22.5" x14ac:dyDescent="0.4">
      <c r="M15" s="36"/>
      <c r="N15" s="36"/>
      <c r="O15" s="36"/>
      <c r="P15" s="36"/>
      <c r="Q15" s="36"/>
      <c r="R15" s="36"/>
      <c r="S15" s="36"/>
    </row>
  </sheetData>
  <mergeCells count="10">
    <mergeCell ref="A8:A9"/>
    <mergeCell ref="I8:K8"/>
    <mergeCell ref="S8:U8"/>
    <mergeCell ref="A1:U1"/>
    <mergeCell ref="A2:U2"/>
    <mergeCell ref="A3:U3"/>
    <mergeCell ref="A5:U5"/>
    <mergeCell ref="C6:U6"/>
    <mergeCell ref="C7:K7"/>
    <mergeCell ref="M7:U7"/>
  </mergeCells>
  <pageMargins left="0.39" right="0.39" top="0.39" bottom="0.39" header="0" footer="0"/>
  <pageSetup paperSize="9" scale="4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6"/>
  <sheetViews>
    <sheetView rightToLeft="1" view="pageBreakPreview" topLeftCell="A10" zoomScale="80" zoomScaleNormal="100" zoomScaleSheetLayoutView="80" workbookViewId="0">
      <selection activeCell="A15" sqref="A15:XFD16"/>
    </sheetView>
  </sheetViews>
  <sheetFormatPr defaultColWidth="9.140625" defaultRowHeight="15.75" x14ac:dyDescent="0.4"/>
  <cols>
    <col min="1" max="1" width="40.28515625" style="44" customWidth="1"/>
    <col min="2" max="2" width="1.42578125" style="44" customWidth="1"/>
    <col min="3" max="3" width="39.7109375" style="44" bestFit="1" customWidth="1"/>
    <col min="4" max="4" width="1.42578125" style="17" customWidth="1"/>
    <col min="5" max="5" width="34.42578125" style="17" bestFit="1" customWidth="1"/>
    <col min="6" max="6" width="1.42578125" style="17" customWidth="1"/>
    <col min="7" max="7" width="39.7109375" style="44" bestFit="1" customWidth="1"/>
    <col min="8" max="8" width="1.42578125" style="17" customWidth="1"/>
    <col min="9" max="9" width="34.42578125" style="17" bestFit="1" customWidth="1"/>
    <col min="10" max="10" width="1.42578125" style="17" customWidth="1"/>
    <col min="11" max="16384" width="9.140625" style="17"/>
  </cols>
  <sheetData>
    <row r="1" spans="1:9" ht="39.75" customHeight="1" x14ac:dyDescent="0.4">
      <c r="A1" s="133" t="str">
        <f>درآمد!A1</f>
        <v>صندوق سرمایه گذاری بخشی افق دماوند</v>
      </c>
      <c r="B1" s="133"/>
      <c r="C1" s="133"/>
      <c r="D1" s="133"/>
      <c r="E1" s="133"/>
      <c r="F1" s="133"/>
      <c r="G1" s="133"/>
      <c r="H1" s="133"/>
      <c r="I1" s="133"/>
    </row>
    <row r="2" spans="1:9" ht="39.75" customHeight="1" x14ac:dyDescent="0.4">
      <c r="A2" s="133" t="str">
        <f>درآمد!A2</f>
        <v>صورت وضعیت درآمدها</v>
      </c>
      <c r="B2" s="133"/>
      <c r="C2" s="133"/>
      <c r="D2" s="133"/>
      <c r="E2" s="133"/>
      <c r="F2" s="133"/>
      <c r="G2" s="133"/>
      <c r="H2" s="133"/>
      <c r="I2" s="133"/>
    </row>
    <row r="3" spans="1:9" ht="39.75" customHeight="1" x14ac:dyDescent="0.4">
      <c r="A3" s="133" t="str">
        <f>درآمد!A3</f>
        <v>دوره یک ماهه منتهی به 31 خرداد 1405</v>
      </c>
      <c r="B3" s="133"/>
      <c r="C3" s="133"/>
      <c r="D3" s="133"/>
      <c r="E3" s="133"/>
      <c r="F3" s="133"/>
      <c r="G3" s="133"/>
      <c r="H3" s="133"/>
      <c r="I3" s="133"/>
    </row>
    <row r="4" spans="1:9" ht="39.75" customHeight="1" x14ac:dyDescent="0.4"/>
    <row r="5" spans="1:9" ht="39.75" customHeight="1" x14ac:dyDescent="0.4">
      <c r="A5" s="135" t="s">
        <v>117</v>
      </c>
      <c r="B5" s="135"/>
      <c r="C5" s="135"/>
      <c r="D5" s="135"/>
      <c r="E5" s="135"/>
      <c r="F5" s="135"/>
      <c r="G5" s="135"/>
      <c r="H5" s="135"/>
      <c r="I5" s="135"/>
    </row>
    <row r="6" spans="1:9" ht="39.75" customHeight="1" x14ac:dyDescent="0.85">
      <c r="A6" s="31"/>
      <c r="B6" s="31"/>
      <c r="C6" s="143" t="s">
        <v>72</v>
      </c>
      <c r="D6" s="143"/>
      <c r="E6" s="143"/>
      <c r="F6" s="143"/>
      <c r="G6" s="143"/>
      <c r="H6" s="143"/>
      <c r="I6" s="143"/>
    </row>
    <row r="7" spans="1:9" ht="39.75" customHeight="1" thickBot="1" x14ac:dyDescent="0.8">
      <c r="C7" s="157" t="str">
        <f>'2-1'!C7</f>
        <v>طی خرداد ماه</v>
      </c>
      <c r="D7" s="157"/>
      <c r="E7" s="157"/>
      <c r="F7" s="20"/>
      <c r="G7" s="157" t="str">
        <f>'2-1'!M7</f>
        <v>از ابتدای سال مالی تا پایان خرداد ماه</v>
      </c>
      <c r="H7" s="157"/>
      <c r="I7" s="157"/>
    </row>
    <row r="8" spans="1:9" ht="39.75" customHeight="1" x14ac:dyDescent="0.65">
      <c r="A8" s="159" t="s">
        <v>58</v>
      </c>
      <c r="C8" s="59" t="s">
        <v>59</v>
      </c>
      <c r="D8" s="29"/>
      <c r="E8" s="162" t="s">
        <v>60</v>
      </c>
      <c r="F8" s="29"/>
      <c r="G8" s="59" t="s">
        <v>59</v>
      </c>
      <c r="H8" s="29"/>
      <c r="I8" s="162" t="s">
        <v>60</v>
      </c>
    </row>
    <row r="9" spans="1:9" ht="39.75" customHeight="1" thickBot="1" x14ac:dyDescent="0.7">
      <c r="A9" s="160"/>
      <c r="C9" s="55" t="s">
        <v>119</v>
      </c>
      <c r="D9" s="29"/>
      <c r="E9" s="161"/>
      <c r="F9" s="29"/>
      <c r="G9" s="55" t="s">
        <v>119</v>
      </c>
      <c r="H9" s="29"/>
      <c r="I9" s="161"/>
    </row>
    <row r="10" spans="1:9" ht="39.75" customHeight="1" x14ac:dyDescent="0.4">
      <c r="A10" s="51" t="s">
        <v>82</v>
      </c>
      <c r="C10" s="36">
        <v>5126</v>
      </c>
      <c r="D10" s="22"/>
      <c r="E10" s="13">
        <f>C10/$C$13</f>
        <v>4.2558137604091426E-2</v>
      </c>
      <c r="F10" s="22"/>
      <c r="G10" s="36">
        <v>245778</v>
      </c>
      <c r="H10" s="22"/>
      <c r="I10" s="13">
        <f>G10/$G$13</f>
        <v>0.18767467218898043</v>
      </c>
    </row>
    <row r="11" spans="1:9" ht="39.75" customHeight="1" x14ac:dyDescent="0.4">
      <c r="A11" s="51" t="s">
        <v>84</v>
      </c>
      <c r="C11" s="36">
        <v>115321</v>
      </c>
      <c r="D11" s="22"/>
      <c r="E11" s="13">
        <f>C11/$C$13</f>
        <v>0.95744186239590856</v>
      </c>
      <c r="F11" s="22"/>
      <c r="G11" s="36">
        <v>1061773</v>
      </c>
      <c r="H11" s="22"/>
      <c r="I11" s="13">
        <f>G11/$G$13</f>
        <v>0.81076377753139139</v>
      </c>
    </row>
    <row r="12" spans="1:9" ht="39.75" customHeight="1" thickBot="1" x14ac:dyDescent="0.45">
      <c r="A12" s="51" t="s">
        <v>114</v>
      </c>
      <c r="C12" s="38">
        <v>0</v>
      </c>
      <c r="D12" s="22"/>
      <c r="E12" s="14">
        <f>C12/$C$13</f>
        <v>0</v>
      </c>
      <c r="F12" s="22"/>
      <c r="G12" s="38">
        <v>2045</v>
      </c>
      <c r="H12" s="22"/>
      <c r="I12" s="14">
        <f>G12/$G$13</f>
        <v>1.5615502796282213E-3</v>
      </c>
    </row>
    <row r="13" spans="1:9" ht="39.75" customHeight="1" thickBot="1" x14ac:dyDescent="0.45">
      <c r="A13" s="51" t="s">
        <v>34</v>
      </c>
      <c r="C13" s="56">
        <f>SUM(C10:C12)</f>
        <v>120447</v>
      </c>
      <c r="D13" s="24"/>
      <c r="E13" s="27">
        <f>SUM(E10:E12)</f>
        <v>1</v>
      </c>
      <c r="F13" s="24"/>
      <c r="G13" s="56">
        <f>SUM(G10:G12)</f>
        <v>1309596</v>
      </c>
      <c r="H13" s="24"/>
      <c r="I13" s="27">
        <f>SUM(I10:I12)</f>
        <v>1</v>
      </c>
    </row>
    <row r="14" spans="1:9" ht="16.5" thickTop="1" x14ac:dyDescent="0.4"/>
    <row r="15" spans="1:9" ht="22.5" hidden="1" x14ac:dyDescent="0.4">
      <c r="C15" s="36">
        <f>'سود سپرده بانکی'!C12</f>
        <v>120447</v>
      </c>
      <c r="D15" s="23"/>
      <c r="E15" s="23"/>
      <c r="F15" s="23"/>
      <c r="G15" s="36">
        <f>'سود سپرده بانکی'!I12</f>
        <v>1309596</v>
      </c>
      <c r="H15" s="23"/>
      <c r="I15" s="23"/>
    </row>
    <row r="16" spans="1:9" ht="22.5" hidden="1" x14ac:dyDescent="0.4">
      <c r="C16" s="36">
        <f>C15-C13</f>
        <v>0</v>
      </c>
      <c r="D16" s="23"/>
      <c r="E16" s="23"/>
      <c r="F16" s="23"/>
      <c r="G16" s="36">
        <f>G15-G13</f>
        <v>0</v>
      </c>
      <c r="H16" s="23"/>
      <c r="I16" s="23"/>
    </row>
  </sheetData>
  <mergeCells count="10">
    <mergeCell ref="A1:I1"/>
    <mergeCell ref="A2:I2"/>
    <mergeCell ref="A3:I3"/>
    <mergeCell ref="A8:A9"/>
    <mergeCell ref="E8:E9"/>
    <mergeCell ref="I8:I9"/>
    <mergeCell ref="C6:I6"/>
    <mergeCell ref="A5:I5"/>
    <mergeCell ref="C7:E7"/>
    <mergeCell ref="G7:I7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صورت وضعیت پرتفوی</vt:lpstr>
      <vt:lpstr>سهام</vt:lpstr>
      <vt:lpstr>اوراق مشتقه</vt:lpstr>
      <vt:lpstr>اوراق </vt:lpstr>
      <vt:lpstr>سپرده</vt:lpstr>
      <vt:lpstr>درآمد</vt:lpstr>
      <vt:lpstr>2-1</vt:lpstr>
      <vt:lpstr>2-2</vt:lpstr>
      <vt:lpstr>2-3</vt:lpstr>
      <vt:lpstr>2-4</vt:lpstr>
      <vt:lpstr>درآمد سود ترجیحی</vt:lpstr>
      <vt:lpstr>درآمد سود سهام</vt:lpstr>
      <vt:lpstr>درآمد سود اوراق</vt:lpstr>
      <vt:lpstr>سود سپرده بانکی</vt:lpstr>
      <vt:lpstr>درآمد ناشی از تغییر قیمت </vt:lpstr>
      <vt:lpstr>درآمد ناشی از فروش</vt:lpstr>
      <vt:lpstr>درآمد ناشی از اختیار فروش</vt:lpstr>
      <vt:lpstr>'2-1'!Print_Area</vt:lpstr>
      <vt:lpstr>'2-2'!Print_Area</vt:lpstr>
      <vt:lpstr>'2-3'!Print_Area</vt:lpstr>
      <vt:lpstr>'2-4'!Print_Area</vt:lpstr>
      <vt:lpstr>'اوراق '!Print_Area</vt:lpstr>
      <vt:lpstr>'اوراق مشتقه'!Print_Area</vt:lpstr>
      <vt:lpstr>درآمد!Print_Area</vt:lpstr>
      <vt:lpstr>'درآمد سود اوراق'!Print_Area</vt:lpstr>
      <vt:lpstr>'درآمد سود ترجیحی'!Print_Area</vt:lpstr>
      <vt:lpstr>'درآمد سود سهام'!Print_Area</vt:lpstr>
      <vt:lpstr>'درآمد ناشی از اختیار فروش'!Print_Area</vt:lpstr>
      <vt:lpstr>'درآمد ناشی از تغییر قیمت '!Print_Area</vt:lpstr>
      <vt:lpstr>'درآمد ناشی از فروش'!Print_Area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Hamid Reza MusaZadeh</dc:creator>
  <dc:description/>
  <cp:lastModifiedBy>Hamid Reza MusaZadeh</cp:lastModifiedBy>
  <cp:lastPrinted>2026-06-28T13:48:58Z</cp:lastPrinted>
  <dcterms:created xsi:type="dcterms:W3CDTF">2025-07-27T13:20:38Z</dcterms:created>
  <dcterms:modified xsi:type="dcterms:W3CDTF">2026-07-01T09:44:50Z</dcterms:modified>
</cp:coreProperties>
</file>